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trefor-my.sharepoint.com/personal/metj_trefor_dk/Documents/Dokumenter/"/>
    </mc:Choice>
  </mc:AlternateContent>
  <xr:revisionPtr revIDLastSave="10" documentId="8_{91255571-1537-469E-A5BF-E6E83AEB78A6}" xr6:coauthVersionLast="47" xr6:coauthVersionMax="47" xr10:uidLastSave="{CCE0D9BA-952E-49BD-B09C-578405730E29}"/>
  <workbookProtection workbookAlgorithmName="SHA-512" workbookHashValue="TzW3bxWnDhxZPud22c4/EKrpwNQyM8RYDFcFz5twMUsZszZkwgBiiUckNLJvaiYJxtB8N79NVXvOvHMdQfLWMw==" workbookSaltValue="NAOFdM38gxsrE+5FJjgj3g==" workbookSpinCount="100000" lockStructure="1"/>
  <bookViews>
    <workbookView xWindow="-120" yWindow="-120" windowWidth="29040" windowHeight="15720" tabRatio="742" xr2:uid="{00000000-000D-0000-FFFF-FFFF00000000}"/>
  </bookViews>
  <sheets>
    <sheet name="Formål og vejlednin" sheetId="3" r:id="rId1"/>
    <sheet name="5.4 Tabel 3" sheetId="13" r:id="rId2"/>
    <sheet name="5.4 Tabel 4" sheetId="14" r:id="rId3"/>
    <sheet name="6.2 Tabel 5" sheetId="1" r:id="rId4"/>
    <sheet name="6.2 Tabel 6" sheetId="2" r:id="rId5"/>
    <sheet name="7 Tabel 7" sheetId="4" r:id="rId6"/>
    <sheet name="9 Projektoverblik HV" sheetId="16" r:id="rId7"/>
    <sheet name="9 Projektoverblik MV-LV" sheetId="21" r:id="rId8"/>
    <sheet name="10 Tabel 8" sheetId="19" r:id="rId9"/>
    <sheet name="12 Tabel 9" sheetId="2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3" l="1"/>
  <c r="C7" i="13"/>
  <c r="C8" i="13"/>
  <c r="C9" i="13"/>
  <c r="C10" i="13"/>
  <c r="C11" i="13"/>
  <c r="C12" i="13"/>
  <c r="C13" i="13"/>
  <c r="C14" i="13"/>
  <c r="F4" i="20" l="1"/>
  <c r="F3" i="20"/>
  <c r="L28" i="16"/>
  <c r="L27" i="16"/>
  <c r="L26" i="16"/>
  <c r="L25" i="16"/>
  <c r="L24" i="16"/>
  <c r="L23" i="16"/>
  <c r="L22" i="16"/>
  <c r="L21" i="16"/>
  <c r="L20" i="16"/>
  <c r="L18" i="16"/>
  <c r="L17" i="16"/>
  <c r="L16" i="16"/>
  <c r="L15" i="16"/>
  <c r="L14" i="16"/>
  <c r="L13" i="16"/>
  <c r="L12" i="16"/>
  <c r="L11" i="16"/>
  <c r="L10" i="16"/>
  <c r="L9" i="16"/>
  <c r="L8" i="16"/>
  <c r="L7" i="16"/>
  <c r="L6" i="16"/>
  <c r="L5" i="16"/>
  <c r="C13" i="4"/>
  <c r="C11" i="4"/>
  <c r="C9" i="4"/>
  <c r="C7" i="4"/>
  <c r="C9" i="2"/>
  <c r="C4" i="2"/>
  <c r="C20" i="1"/>
  <c r="C13" i="1"/>
  <c r="C6" i="1"/>
  <c r="C9" i="14"/>
  <c r="C8" i="14"/>
  <c r="C7" i="14"/>
  <c r="C6" i="14"/>
  <c r="D12" i="13"/>
  <c r="D7" i="13"/>
  <c r="D6" i="13"/>
  <c r="F6" i="13"/>
  <c r="D8" i="13"/>
  <c r="F8" i="13"/>
  <c r="D9" i="13"/>
  <c r="B10" i="13"/>
  <c r="D10" i="13"/>
  <c r="F10" i="13"/>
  <c r="F11" i="13"/>
  <c r="D11" i="13"/>
  <c r="D13" i="13"/>
  <c r="F13" i="13"/>
  <c r="B15" i="13"/>
  <c r="C15" i="13"/>
  <c r="D15" i="13" s="1"/>
  <c r="E15" i="13"/>
  <c r="F15" i="13" l="1"/>
  <c r="F7" i="13"/>
  <c r="F12" i="13"/>
  <c r="F9" i="13"/>
  <c r="E10" i="14" l="1"/>
  <c r="F10" i="14" s="1"/>
  <c r="C10" i="14"/>
  <c r="B10" i="14"/>
  <c r="F8" i="14"/>
  <c r="D8" i="14"/>
  <c r="F7" i="14"/>
  <c r="D7" i="14"/>
  <c r="F6" i="14"/>
  <c r="D6" i="14"/>
  <c r="D10" i="14" l="1"/>
</calcChain>
</file>

<file path=xl/sharedStrings.xml><?xml version="1.0" encoding="utf-8"?>
<sst xmlns="http://schemas.openxmlformats.org/spreadsheetml/2006/main" count="334" uniqueCount="148">
  <si>
    <t>Læsevejledning</t>
  </si>
  <si>
    <t>Landsplan AF23</t>
  </si>
  <si>
    <t>Netvirksomhed AF23</t>
  </si>
  <si>
    <t>Netvirksomhed AF23 +/- Lokal</t>
  </si>
  <si>
    <t>"Landsplan AF23" er de generelle analyseforudsætniger udgivet i okt. 2023. Analyseforudsætningerne er udarbejdet af Energistyrelsen og  beskriver et sandsynligt udviklingsforløb for det danske el- og gassystem frem mod 2050, herunder fordelingen  a elforbruget.</t>
  </si>
  <si>
    <t xml:space="preserve">"Netvirksomhed AF23" er de generelle analyseforudsætninger udmøntet (dekomponeret) til at afspejle netvirksomhedens andel i tal og pct. i forhold til landsplan. Netvirksomheden udmønter selv analyseforudsætningerne. Fremgangsmåden beskrives i afsnit 5 i  netudviklingsplanen.  </t>
  </si>
  <si>
    <t>Netvirksomheden vil ofte have lokal kendskab der kan føre til afvigelser fra de udmøntede generelle analyseforudsætninger. "Netvirksomhed AF23 +/- Lokal" beskriver det juterede tal pba. lokal viden/forhold og herved afvigelsen fra disse i procent.  Tabel 2 i netudviklingsplanen gennemgår de specifikke afvigelser der er relevante  for netvirksomheden.</t>
  </si>
  <si>
    <t>GWh</t>
  </si>
  <si>
    <t>Andel (%)</t>
  </si>
  <si>
    <t>Afvigelse (%)</t>
  </si>
  <si>
    <t>Klassisk elforbrug</t>
  </si>
  <si>
    <t>Individuelle varmepumper</t>
  </si>
  <si>
    <t>Store varmepumper</t>
  </si>
  <si>
    <t>Elkedler</t>
  </si>
  <si>
    <t>Transport</t>
  </si>
  <si>
    <t>Datacentre</t>
  </si>
  <si>
    <t>Power-to-X (nettilsluttet)</t>
  </si>
  <si>
    <t>DAC</t>
  </si>
  <si>
    <t>Andet forbrug</t>
  </si>
  <si>
    <t>I alt</t>
  </si>
  <si>
    <t>Produktionskapacitet</t>
  </si>
  <si>
    <t>Netvirksomhed AF23 + Lokal</t>
  </si>
  <si>
    <t>Landsplan AF23' er de generelle analyseforudsætniger udgivet i 2023. Analyseforudsætningerne er udarbejdet af Energistyrelsen og  beskriver et sandsynligt udviklingsforløb for det danske el- og gassystem frem mod 2050, herunder fordeling af elproduktion.</t>
  </si>
  <si>
    <t>"Netvirksomhed AF23" er de generelle analyseforudsætninger udmøntet (dekomponeret) til at afspejle netvirksomhedens andel i tal og pct. i forhold til landsplan. Netvirksomheden udmønter selv analyseforudsætningerne. Fremgangsmåden beskrives i afsnit 5 i netudviklingsplanen.</t>
  </si>
  <si>
    <t>MW</t>
  </si>
  <si>
    <t>Solceller</t>
  </si>
  <si>
    <t>Landvindmøller</t>
  </si>
  <si>
    <t>Decentrale værker</t>
  </si>
  <si>
    <t>Anden produktion</t>
  </si>
  <si>
    <t>Afregningsmålere</t>
  </si>
  <si>
    <t>stk.</t>
  </si>
  <si>
    <t>Kabelskabe</t>
  </si>
  <si>
    <t>Transformere</t>
  </si>
  <si>
    <t>30-60/10-20 kV</t>
  </si>
  <si>
    <t>10-20/0,4 kV</t>
  </si>
  <si>
    <t xml:space="preserve">Kabler og luftledninger </t>
  </si>
  <si>
    <t>30-60 kV luftledning</t>
  </si>
  <si>
    <t>km</t>
  </si>
  <si>
    <t>30-60 kV kabel</t>
  </si>
  <si>
    <t>10-20 kV luftledning</t>
  </si>
  <si>
    <t>10-20 kV kabel</t>
  </si>
  <si>
    <t>0,4 kV luftledning</t>
  </si>
  <si>
    <t>0,4 kV kabel</t>
  </si>
  <si>
    <t>Kundetyper</t>
  </si>
  <si>
    <t xml:space="preserve">Kundekategori: C
</t>
  </si>
  <si>
    <t xml:space="preserve">Kundekategori: B lav
</t>
  </si>
  <si>
    <t xml:space="preserve">Kundekategori: B høj
</t>
  </si>
  <si>
    <t xml:space="preserve">Kundekategori: A lav
</t>
  </si>
  <si>
    <t xml:space="preserve">Kundekategori: A høj
</t>
  </si>
  <si>
    <t xml:space="preserve">Kundekategori: A 0
</t>
  </si>
  <si>
    <t xml:space="preserve">Afsnit 6.2 Elforbrug, nettab, elproduktionskapacitet og ellagerkapacitet  </t>
  </si>
  <si>
    <t>Netområdeforbrug</t>
  </si>
  <si>
    <t>MWh</t>
  </si>
  <si>
    <t>Nettab</t>
  </si>
  <si>
    <t>Tilsluttet elproduktionskapacitet</t>
  </si>
  <si>
    <t>Solceller (VE)</t>
  </si>
  <si>
    <t>Vindmøller (VE)</t>
  </si>
  <si>
    <t>Kraftvarmeværker</t>
  </si>
  <si>
    <t>[evt. anden teknologi]</t>
  </si>
  <si>
    <t>Batterier</t>
  </si>
  <si>
    <t>År 2034</t>
  </si>
  <si>
    <t>Område</t>
  </si>
  <si>
    <t>Projektreference</t>
  </si>
  <si>
    <t>Eksisterende kapacitet (MW)</t>
  </si>
  <si>
    <t>Investeringsprojekt og beskrivelse af udfordring i relation til behov.</t>
  </si>
  <si>
    <t>Kapacitets-/ spændingsbehov (årstal)</t>
  </si>
  <si>
    <t>Alternativ løsning til investering</t>
  </si>
  <si>
    <t>Afsnit 10 Investeringsbehov   </t>
  </si>
  <si>
    <t>Tidsperiode</t>
  </si>
  <si>
    <t>1-2 år (2025-2026)</t>
  </si>
  <si>
    <t>3-5 år (2027-2029)</t>
  </si>
  <si>
    <t>6-10 år (2030-2034)</t>
  </si>
  <si>
    <t>Samlet forventet investeringsbehov</t>
  </si>
  <si>
    <t>Forventet investeringsbehov i højspændingsnet (30-60 kV net)</t>
  </si>
  <si>
    <t>Forventet investeringsbehov i mellemspændingsnet (10-20 kV net)</t>
  </si>
  <si>
    <t>Forventet investeringsbehov i lavspændingsnet (0,4 kV net)</t>
  </si>
  <si>
    <t xml:space="preserve">Dokument til indtastning af oplysninger fra netudviklingsplan </t>
  </si>
  <si>
    <t>kunder</t>
  </si>
  <si>
    <t>%</t>
  </si>
  <si>
    <t>År 2025</t>
  </si>
  <si>
    <t>Ultimo 2025</t>
  </si>
  <si>
    <t>Ultimo 2034</t>
  </si>
  <si>
    <t>Tilsluttet Energilagerkapacitet</t>
  </si>
  <si>
    <t>Kapacitetsbehov (MW)</t>
  </si>
  <si>
    <t xml:space="preserve"> Spændingsændring (%)</t>
  </si>
  <si>
    <t>Fleksibilitetspotentiale  (MWh)</t>
  </si>
  <si>
    <t>Fleksibilitetspotentiale (MW)</t>
  </si>
  <si>
    <t>Afsnit 12 Fleksibilitetspotentiale</t>
  </si>
  <si>
    <t>Afsnit 5.4 Analyseforudsætninger for produktion</t>
  </si>
  <si>
    <t>Afsnit 5.4 Analyseforudsætninger for forbrug</t>
  </si>
  <si>
    <t>Samlet fleksibilitetspotentiale</t>
  </si>
  <si>
    <t>Afsnit 6.2 Netanlæg og netkundebase</t>
  </si>
  <si>
    <t xml:space="preserve">Nettab </t>
  </si>
  <si>
    <t xml:space="preserve"> Tilsluttet elproduktionskapacitet</t>
  </si>
  <si>
    <t xml:space="preserve">Tilsluttet energilagerkapacitet
</t>
  </si>
  <si>
    <t>År 2026</t>
  </si>
  <si>
    <t>År 2029</t>
  </si>
  <si>
    <t>Ultimo  2025</t>
  </si>
  <si>
    <t>Ultimo 2026</t>
  </si>
  <si>
    <t>Ultimo 2029</t>
  </si>
  <si>
    <t>Afsnit 9 Projektoverblik (højspændingsnettet)</t>
  </si>
  <si>
    <t>Transformerstationer (30-60/10-20 kv)</t>
  </si>
  <si>
    <t>Ledning og kabelstrækninger (30-60 kV)</t>
  </si>
  <si>
    <t>Transformerstationer (10-20/0,4 kV)</t>
  </si>
  <si>
    <t>Afsnit 9 Projektoverblik (mellem- og lavspændingsnettet)</t>
  </si>
  <si>
    <t>Ledning og kabelstrækninger (0,4-20 kv)</t>
  </si>
  <si>
    <r>
      <rPr>
        <b/>
        <sz val="11"/>
        <color theme="1"/>
        <rFont val="Calibri"/>
        <family val="2"/>
        <scheme val="minor"/>
      </rPr>
      <t>Formål</t>
    </r>
    <r>
      <rPr>
        <sz val="11"/>
        <color theme="1"/>
        <rFont val="Calibri"/>
        <family val="2"/>
        <scheme val="minor"/>
      </rPr>
      <t xml:space="preserve">
Af hensyn til at gøre det nemmere for planbrugere og myndigheder at benytte oplysninger fra netvirksomheder bedes efterspurgte oplysninger i netudviklingsplanen oplyses i nærværende indtastningdokument.  
</t>
    </r>
    <r>
      <rPr>
        <b/>
        <sz val="11"/>
        <color theme="1"/>
        <rFont val="Calibri"/>
        <family val="2"/>
        <scheme val="minor"/>
      </rPr>
      <t xml:space="preserve">Vejledning
</t>
    </r>
    <r>
      <rPr>
        <sz val="11"/>
        <color theme="1"/>
        <rFont val="Calibri"/>
        <family val="2"/>
        <scheme val="minor"/>
      </rPr>
      <t>Nedenstående ark henviser til netudviklingsplanernes forskellige Tabeller/afsnit, hvor netvirksomheden skal angive hhv. kvantitative data og skriftlige oplysninger.</t>
    </r>
  </si>
  <si>
    <t>Afsnit 7 Fremskrivning af elforbrug, nettab, elproduktionskapacitet og energilagerkapacitet</t>
  </si>
  <si>
    <t>Ja</t>
  </si>
  <si>
    <t>Nej</t>
  </si>
  <si>
    <t>Forventet idriftsættelse (periode)</t>
  </si>
  <si>
    <t>Beskrivelse af alternativ løsning til investering</t>
  </si>
  <si>
    <t>Fleksibilitetspotentiale i højspændingsnet (30-60 kV net)</t>
  </si>
  <si>
    <t>Fleksibilitetspotentiale i mellemspændingsnet (10-20 kV net)</t>
  </si>
  <si>
    <t>Fleksibilitetspotentiale i lavspændingsnet (0,4 kV net)</t>
  </si>
  <si>
    <t>Forbrug</t>
  </si>
  <si>
    <t>TREK</t>
  </si>
  <si>
    <t>2026_1</t>
  </si>
  <si>
    <t>Ny station grundet nyt forbrug</t>
  </si>
  <si>
    <t>2027_2</t>
  </si>
  <si>
    <t>2028_2</t>
  </si>
  <si>
    <t>Opgradering af transformere grundet elektrificering</t>
  </si>
  <si>
    <t xml:space="preserve">Muligt at udskyde inversteringen ved brug af nedregulering af forbruget </t>
  </si>
  <si>
    <t>2028_3</t>
  </si>
  <si>
    <t>2029_1</t>
  </si>
  <si>
    <t>2030_1</t>
  </si>
  <si>
    <t>2030_2</t>
  </si>
  <si>
    <t>2030_3</t>
  </si>
  <si>
    <t>2031_1</t>
  </si>
  <si>
    <t>2031_3</t>
  </si>
  <si>
    <t>2032_2</t>
  </si>
  <si>
    <t>2033_1</t>
  </si>
  <si>
    <t>2034_1</t>
  </si>
  <si>
    <t>2034_3</t>
  </si>
  <si>
    <t>2026_2</t>
  </si>
  <si>
    <t>Ny forbindelse til sikring af spændingskvalitet samt undgå overbelastninger i N-1  grundet forøget belastning som følge af elektrificering.</t>
  </si>
  <si>
    <t>&gt;8%</t>
  </si>
  <si>
    <t>2026_3</t>
  </si>
  <si>
    <t>Ny forbindelse til sikring af N-1 grundet  forøget belastning som følge af elektrificering.</t>
  </si>
  <si>
    <t>2026_4</t>
  </si>
  <si>
    <t>2026_5</t>
  </si>
  <si>
    <t>2028_1</t>
  </si>
  <si>
    <t>2031_2</t>
  </si>
  <si>
    <t>2032_1</t>
  </si>
  <si>
    <t>2033_3</t>
  </si>
  <si>
    <t>2033_4</t>
  </si>
  <si>
    <t xml:space="preserve"> mio.kr.</t>
  </si>
  <si>
    <t>mio.kr.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</si>
</sst>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&quot;-&quot;??_);_(@_)"/>
    <numFmt numFmtId="165" formatCode="_-* #,##0.0_-;\-* #,##0.0_-;_-* &quot;-&quot;??_-;_-@_-"/>
    <numFmt numFmtId="166" formatCode="0.0_ ;\-0.0\ "/>
    <numFmt numFmtId="167" formatCode="0.0%"/>
    <numFmt numFmtId="168" formatCode="#,##0.00_ ;\-#,##0.00\ "/>
    <numFmt numFmtId="169" formatCode="0_ ;\-0\ "/>
    <numFmt numFmtId="170" formatCode="_-* #,##0_-;\-* #,##0_-;_-* &quot;-&quot;??_-;_-@_-"/>
    <numFmt numFmtId="171" formatCode="0.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8"/>
      <color theme="1"/>
      <name val="Arial"/>
      <family val="2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FFFFFF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1"/>
      <name val="Calibri"/>
      <family val="2"/>
      <scheme val="minor"/>
    </font>
    <font>
      <sz val="13"/>
      <name val="Calibri"/>
      <family val="2"/>
      <scheme val="minor"/>
    </font>
    <font>
      <b/>
      <sz val="11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FFFFFF"/>
      <name val="Calibri"/>
      <family val="2"/>
      <scheme val="minor"/>
    </font>
    <font>
      <sz val="12"/>
      <color rgb="FFFFFF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rgb="FF0097A7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5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rgb="FFFFFFFF"/>
      </top>
      <bottom style="medium">
        <color indexed="64"/>
      </bottom>
      <diagonal/>
    </border>
    <border>
      <left/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rgb="FFFFFFFF"/>
      </bottom>
      <diagonal/>
    </border>
    <border>
      <left style="thin">
        <color indexed="64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indexed="64"/>
      </right>
      <top style="thin">
        <color rgb="FFFFFFFF"/>
      </top>
      <bottom/>
      <diagonal/>
    </border>
    <border>
      <left style="thin">
        <color indexed="64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indexed="64"/>
      </right>
      <top/>
      <bottom style="thin">
        <color rgb="FFFFFFFF"/>
      </bottom>
      <diagonal/>
    </border>
    <border>
      <left style="thin">
        <color indexed="64"/>
      </left>
      <right/>
      <top style="thin">
        <color rgb="FFFFFFFF"/>
      </top>
      <bottom/>
      <diagonal/>
    </border>
    <border>
      <left style="thin">
        <color indexed="64"/>
      </left>
      <right style="thin">
        <color rgb="FFFFFFFF"/>
      </right>
      <top style="thin">
        <color rgb="FFFFFFFF"/>
      </top>
      <bottom style="thin">
        <color indexed="64"/>
      </bottom>
      <diagonal/>
    </border>
    <border>
      <left/>
      <right style="thin">
        <color indexed="64"/>
      </right>
      <top style="thin">
        <color rgb="FFFFFFFF"/>
      </top>
      <bottom/>
      <diagonal/>
    </border>
  </borders>
  <cellStyleXfs count="7">
    <xf numFmtId="0" fontId="0" fillId="0" borderId="0"/>
    <xf numFmtId="164" fontId="8" fillId="0" borderId="0" applyFont="0" applyFill="0" applyBorder="0" applyAlignment="0" applyProtection="0"/>
    <xf numFmtId="0" fontId="9" fillId="0" borderId="0"/>
    <xf numFmtId="0" fontId="10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207">
    <xf numFmtId="0" fontId="0" fillId="0" borderId="0" xfId="0"/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0" fontId="0" fillId="0" borderId="0" xfId="0" applyAlignment="1">
      <alignment vertical="top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10" fillId="0" borderId="11" xfId="3" applyBorder="1" applyAlignment="1">
      <alignment vertical="center"/>
    </xf>
    <xf numFmtId="165" fontId="10" fillId="0" borderId="0" xfId="1" applyNumberFormat="1" applyFont="1" applyAlignment="1">
      <alignment vertical="center"/>
    </xf>
    <xf numFmtId="0" fontId="8" fillId="0" borderId="11" xfId="2" applyFont="1" applyBorder="1" applyAlignment="1">
      <alignment vertical="center"/>
    </xf>
    <xf numFmtId="0" fontId="0" fillId="0" borderId="11" xfId="2" applyFont="1" applyBorder="1" applyAlignment="1">
      <alignment vertical="center"/>
    </xf>
    <xf numFmtId="0" fontId="10" fillId="0" borderId="0" xfId="3" applyAlignment="1">
      <alignment vertical="center"/>
    </xf>
    <xf numFmtId="0" fontId="8" fillId="0" borderId="0" xfId="2" applyFont="1"/>
    <xf numFmtId="0" fontId="8" fillId="0" borderId="0" xfId="2" applyFont="1" applyAlignment="1">
      <alignment vertical="center"/>
    </xf>
    <xf numFmtId="0" fontId="1" fillId="0" borderId="0" xfId="2" applyFont="1"/>
    <xf numFmtId="3" fontId="8" fillId="0" borderId="0" xfId="2" applyNumberFormat="1" applyFont="1"/>
    <xf numFmtId="0" fontId="0" fillId="0" borderId="0" xfId="0" applyAlignment="1">
      <alignment wrapText="1"/>
    </xf>
    <xf numFmtId="0" fontId="1" fillId="4" borderId="0" xfId="0" applyFont="1" applyFill="1"/>
    <xf numFmtId="0" fontId="0" fillId="4" borderId="0" xfId="0" applyFill="1"/>
    <xf numFmtId="0" fontId="0" fillId="4" borderId="0" xfId="0" applyFill="1" applyAlignment="1">
      <alignment wrapText="1"/>
    </xf>
    <xf numFmtId="0" fontId="11" fillId="4" borderId="0" xfId="0" applyFont="1" applyFill="1"/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5" fillId="0" borderId="0" xfId="0" applyFont="1"/>
    <xf numFmtId="0" fontId="14" fillId="0" borderId="0" xfId="0" applyFont="1" applyAlignment="1">
      <alignment vertical="center" wrapText="1"/>
    </xf>
    <xf numFmtId="0" fontId="8" fillId="0" borderId="3" xfId="2" applyFont="1" applyBorder="1" applyAlignment="1">
      <alignment vertical="center"/>
    </xf>
    <xf numFmtId="0" fontId="1" fillId="0" borderId="16" xfId="2" applyFont="1" applyBorder="1"/>
    <xf numFmtId="0" fontId="10" fillId="0" borderId="3" xfId="3" applyBorder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1" fillId="0" borderId="11" xfId="2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4" borderId="0" xfId="0" applyFont="1" applyFill="1"/>
    <xf numFmtId="0" fontId="0" fillId="0" borderId="8" xfId="0" applyBorder="1"/>
    <xf numFmtId="0" fontId="5" fillId="2" borderId="7" xfId="0" applyFont="1" applyFill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0" borderId="21" xfId="0" applyFont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5" borderId="2" xfId="0" applyFont="1" applyFill="1" applyBorder="1"/>
    <xf numFmtId="0" fontId="1" fillId="0" borderId="3" xfId="2" applyFont="1" applyBorder="1" applyAlignment="1">
      <alignment vertical="center"/>
    </xf>
    <xf numFmtId="0" fontId="1" fillId="0" borderId="9" xfId="2" applyFont="1" applyBorder="1" applyAlignment="1">
      <alignment vertical="center"/>
    </xf>
    <xf numFmtId="0" fontId="1" fillId="0" borderId="12" xfId="2" applyFont="1" applyBorder="1"/>
    <xf numFmtId="0" fontId="1" fillId="0" borderId="13" xfId="2" applyFont="1" applyBorder="1"/>
    <xf numFmtId="0" fontId="1" fillId="0" borderId="11" xfId="2" applyFont="1" applyBorder="1"/>
    <xf numFmtId="0" fontId="1" fillId="0" borderId="30" xfId="2" applyFont="1" applyBorder="1"/>
    <xf numFmtId="0" fontId="13" fillId="0" borderId="0" xfId="0" applyFont="1"/>
    <xf numFmtId="0" fontId="5" fillId="2" borderId="19" xfId="0" applyFont="1" applyFill="1" applyBorder="1" applyAlignment="1">
      <alignment vertical="center"/>
    </xf>
    <xf numFmtId="0" fontId="5" fillId="2" borderId="18" xfId="0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1" fillId="0" borderId="11" xfId="2" applyFont="1" applyBorder="1" applyAlignment="1">
      <alignment vertical="center"/>
    </xf>
    <xf numFmtId="0" fontId="1" fillId="0" borderId="12" xfId="2" applyFont="1" applyBorder="1" applyAlignment="1">
      <alignment horizontal="left" vertical="top"/>
    </xf>
    <xf numFmtId="0" fontId="4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0" fillId="0" borderId="29" xfId="0" applyBorder="1"/>
    <xf numFmtId="0" fontId="0" fillId="0" borderId="15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2" fontId="0" fillId="0" borderId="29" xfId="0" applyNumberFormat="1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0" xfId="0" applyAlignment="1">
      <alignment horizontal="left" vertical="top" wrapText="1"/>
    </xf>
    <xf numFmtId="0" fontId="4" fillId="0" borderId="0" xfId="0" applyFont="1" applyAlignment="1">
      <alignment vertical="center"/>
    </xf>
    <xf numFmtId="0" fontId="0" fillId="0" borderId="29" xfId="0" applyBorder="1" applyAlignment="1">
      <alignment horizontal="left" vertical="center" wrapText="1"/>
    </xf>
    <xf numFmtId="2" fontId="1" fillId="0" borderId="29" xfId="0" applyNumberFormat="1" applyFont="1" applyBorder="1" applyAlignment="1">
      <alignment vertical="center"/>
    </xf>
    <xf numFmtId="0" fontId="0" fillId="0" borderId="10" xfId="0" applyBorder="1"/>
    <xf numFmtId="0" fontId="4" fillId="0" borderId="29" xfId="0" applyFont="1" applyBorder="1" applyAlignment="1">
      <alignment vertical="center"/>
    </xf>
    <xf numFmtId="0" fontId="0" fillId="0" borderId="0" xfId="0" applyAlignment="1">
      <alignment vertical="center" wrapText="1"/>
    </xf>
    <xf numFmtId="0" fontId="5" fillId="2" borderId="14" xfId="0" applyFont="1" applyFill="1" applyBorder="1" applyAlignment="1">
      <alignment vertical="center"/>
    </xf>
    <xf numFmtId="0" fontId="4" fillId="0" borderId="29" xfId="0" applyFont="1" applyBorder="1" applyAlignment="1">
      <alignment vertical="center" wrapText="1"/>
    </xf>
    <xf numFmtId="0" fontId="1" fillId="0" borderId="29" xfId="0" applyFont="1" applyBorder="1"/>
    <xf numFmtId="0" fontId="5" fillId="2" borderId="6" xfId="0" applyFont="1" applyFill="1" applyBorder="1" applyAlignment="1">
      <alignment vertical="center"/>
    </xf>
    <xf numFmtId="0" fontId="5" fillId="2" borderId="24" xfId="0" applyFont="1" applyFill="1" applyBorder="1" applyAlignment="1">
      <alignment vertical="center"/>
    </xf>
    <xf numFmtId="0" fontId="0" fillId="0" borderId="15" xfId="0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0" fillId="0" borderId="29" xfId="0" applyBorder="1" applyAlignment="1">
      <alignment horizontal="center" vertical="center"/>
    </xf>
    <xf numFmtId="0" fontId="0" fillId="0" borderId="29" xfId="0" applyBorder="1" applyAlignment="1">
      <alignment vertical="center" wrapText="1"/>
    </xf>
    <xf numFmtId="0" fontId="13" fillId="0" borderId="31" xfId="0" applyFont="1" applyBorder="1" applyAlignment="1">
      <alignment vertical="center" wrapText="1"/>
    </xf>
    <xf numFmtId="0" fontId="13" fillId="0" borderId="33" xfId="0" applyFont="1" applyBorder="1" applyAlignment="1">
      <alignment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32" xfId="0" applyBorder="1" applyAlignment="1">
      <alignment vertical="center"/>
    </xf>
    <xf numFmtId="0" fontId="4" fillId="0" borderId="0" xfId="0" applyFon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12" fillId="4" borderId="0" xfId="0" applyFont="1" applyFill="1"/>
    <xf numFmtId="9" fontId="12" fillId="0" borderId="0" xfId="0" applyNumberFormat="1" applyFont="1" applyAlignment="1">
      <alignment horizontal="center" vertical="center"/>
    </xf>
    <xf numFmtId="9" fontId="15" fillId="4" borderId="0" xfId="0" applyNumberFormat="1" applyFont="1" applyFill="1"/>
    <xf numFmtId="0" fontId="5" fillId="2" borderId="5" xfId="0" applyFont="1" applyFill="1" applyBorder="1"/>
    <xf numFmtId="0" fontId="5" fillId="2" borderId="6" xfId="0" applyFont="1" applyFill="1" applyBorder="1"/>
    <xf numFmtId="0" fontId="13" fillId="5" borderId="0" xfId="0" applyFont="1" applyFill="1"/>
    <xf numFmtId="0" fontId="6" fillId="3" borderId="0" xfId="0" applyFont="1" applyFill="1" applyAlignment="1">
      <alignment horizontal="center" vertical="center" wrapText="1"/>
    </xf>
    <xf numFmtId="0" fontId="5" fillId="2" borderId="29" xfId="0" applyFont="1" applyFill="1" applyBorder="1"/>
    <xf numFmtId="0" fontId="5" fillId="2" borderId="29" xfId="0" applyFont="1" applyFill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6" fillId="2" borderId="29" xfId="0" applyFont="1" applyFill="1" applyBorder="1" applyAlignment="1">
      <alignment horizontal="center" vertical="center" wrapText="1"/>
    </xf>
    <xf numFmtId="166" fontId="0" fillId="5" borderId="11" xfId="2" applyNumberFormat="1" applyFont="1" applyFill="1" applyBorder="1" applyAlignment="1">
      <alignment horizontal="center" vertical="center"/>
    </xf>
    <xf numFmtId="168" fontId="19" fillId="0" borderId="11" xfId="1" applyNumberFormat="1" applyFont="1" applyBorder="1" applyAlignment="1">
      <alignment vertical="center"/>
    </xf>
    <xf numFmtId="168" fontId="19" fillId="0" borderId="3" xfId="1" applyNumberFormat="1" applyFont="1" applyBorder="1" applyAlignment="1">
      <alignment vertical="center"/>
    </xf>
    <xf numFmtId="168" fontId="19" fillId="0" borderId="16" xfId="1" applyNumberFormat="1" applyFont="1" applyBorder="1" applyAlignment="1">
      <alignment vertical="center"/>
    </xf>
    <xf numFmtId="168" fontId="0" fillId="5" borderId="11" xfId="2" applyNumberFormat="1" applyFont="1" applyFill="1" applyBorder="1" applyAlignment="1">
      <alignment horizontal="center" vertical="center"/>
    </xf>
    <xf numFmtId="168" fontId="8" fillId="5" borderId="11" xfId="2" applyNumberFormat="1" applyFont="1" applyFill="1" applyBorder="1" applyAlignment="1">
      <alignment horizontal="center" vertical="center"/>
    </xf>
    <xf numFmtId="168" fontId="0" fillId="5" borderId="17" xfId="2" applyNumberFormat="1" applyFont="1" applyFill="1" applyBorder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0" fontId="20" fillId="3" borderId="42" xfId="0" applyFont="1" applyFill="1" applyBorder="1"/>
    <xf numFmtId="0" fontId="20" fillId="3" borderId="42" xfId="0" applyFont="1" applyFill="1" applyBorder="1" applyAlignment="1">
      <alignment horizontal="center"/>
    </xf>
    <xf numFmtId="0" fontId="21" fillId="0" borderId="27" xfId="0" applyFont="1" applyBorder="1" applyAlignment="1">
      <alignment vertical="center" wrapText="1"/>
    </xf>
    <xf numFmtId="0" fontId="0" fillId="0" borderId="43" xfId="0" applyBorder="1" applyAlignment="1">
      <alignment horizontal="center" vertical="center" wrapText="1"/>
    </xf>
    <xf numFmtId="0" fontId="0" fillId="0" borderId="27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21" fillId="0" borderId="25" xfId="0" applyFont="1" applyBorder="1" applyAlignment="1">
      <alignment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6" xfId="0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0" borderId="27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3" borderId="0" xfId="0" applyFill="1"/>
    <xf numFmtId="0" fontId="22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21" fillId="0" borderId="47" xfId="0" applyFont="1" applyBorder="1" applyAlignment="1">
      <alignment horizontal="left" vertical="center" wrapText="1"/>
    </xf>
    <xf numFmtId="0" fontId="0" fillId="0" borderId="47" xfId="0" applyBorder="1" applyAlignment="1">
      <alignment horizontal="left" vertical="center"/>
    </xf>
    <xf numFmtId="0" fontId="0" fillId="0" borderId="27" xfId="0" applyBorder="1"/>
    <xf numFmtId="0" fontId="0" fillId="0" borderId="49" xfId="0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0" fontId="0" fillId="0" borderId="54" xfId="0" applyBorder="1"/>
    <xf numFmtId="0" fontId="21" fillId="0" borderId="47" xfId="0" applyFont="1" applyBorder="1" applyAlignment="1">
      <alignment vertical="center" wrapText="1"/>
    </xf>
    <xf numFmtId="0" fontId="23" fillId="3" borderId="42" xfId="0" applyFont="1" applyFill="1" applyBorder="1" applyAlignment="1">
      <alignment horizontal="center" vertical="center" wrapText="1"/>
    </xf>
    <xf numFmtId="0" fontId="23" fillId="3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9" fontId="15" fillId="0" borderId="0" xfId="0" applyNumberFormat="1" applyFont="1" applyAlignment="1">
      <alignment horizontal="center" vertical="center" wrapText="1"/>
    </xf>
    <xf numFmtId="0" fontId="6" fillId="3" borderId="0" xfId="0" applyFont="1" applyFill="1" applyAlignment="1">
      <alignment horizontal="center" wrapText="1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5" fillId="2" borderId="5" xfId="0" applyFont="1" applyFill="1" applyBorder="1" applyAlignment="1">
      <alignment vertical="center"/>
    </xf>
    <xf numFmtId="0" fontId="1" fillId="0" borderId="4" xfId="2" applyFont="1" applyBorder="1" applyAlignment="1">
      <alignment horizontal="left" vertical="center"/>
    </xf>
    <xf numFmtId="169" fontId="8" fillId="5" borderId="11" xfId="2" applyNumberFormat="1" applyFont="1" applyFill="1" applyBorder="1" applyAlignment="1">
      <alignment horizontal="center" vertical="center"/>
    </xf>
    <xf numFmtId="169" fontId="0" fillId="5" borderId="17" xfId="2" applyNumberFormat="1" applyFont="1" applyFill="1" applyBorder="1" applyAlignment="1">
      <alignment horizontal="center" vertical="center"/>
    </xf>
    <xf numFmtId="166" fontId="19" fillId="0" borderId="12" xfId="1" applyNumberFormat="1" applyFont="1" applyFill="1" applyBorder="1" applyAlignment="1">
      <alignment vertical="center"/>
    </xf>
    <xf numFmtId="166" fontId="19" fillId="0" borderId="11" xfId="1" applyNumberFormat="1" applyFont="1" applyFill="1" applyBorder="1" applyAlignment="1">
      <alignment vertical="center"/>
    </xf>
    <xf numFmtId="166" fontId="19" fillId="0" borderId="3" xfId="1" applyNumberFormat="1" applyFont="1" applyFill="1" applyBorder="1" applyAlignment="1">
      <alignment vertical="center"/>
    </xf>
    <xf numFmtId="167" fontId="0" fillId="6" borderId="11" xfId="2" applyNumberFormat="1" applyFont="1" applyFill="1" applyBorder="1" applyAlignment="1">
      <alignment horizontal="center" vertical="center"/>
    </xf>
    <xf numFmtId="167" fontId="0" fillId="6" borderId="3" xfId="2" applyNumberFormat="1" applyFont="1" applyFill="1" applyBorder="1" applyAlignment="1">
      <alignment horizontal="center" vertical="center"/>
    </xf>
    <xf numFmtId="167" fontId="0" fillId="6" borderId="16" xfId="2" applyNumberFormat="1" applyFont="1" applyFill="1" applyBorder="1" applyAlignment="1">
      <alignment horizontal="center" vertical="center"/>
    </xf>
    <xf numFmtId="167" fontId="8" fillId="6" borderId="11" xfId="2" applyNumberFormat="1" applyFont="1" applyFill="1" applyBorder="1" applyAlignment="1">
      <alignment horizontal="center" vertical="center"/>
    </xf>
    <xf numFmtId="167" fontId="8" fillId="6" borderId="3" xfId="2" applyNumberFormat="1" applyFont="1" applyFill="1" applyBorder="1" applyAlignment="1">
      <alignment horizontal="center" vertical="center"/>
    </xf>
    <xf numFmtId="167" fontId="8" fillId="6" borderId="16" xfId="2" applyNumberFormat="1" applyFont="1" applyFill="1" applyBorder="1" applyAlignment="1">
      <alignment horizontal="center" vertical="center"/>
    </xf>
    <xf numFmtId="166" fontId="8" fillId="6" borderId="16" xfId="2" applyNumberFormat="1" applyFont="1" applyFill="1" applyBorder="1" applyAlignment="1">
      <alignment vertical="center"/>
    </xf>
    <xf numFmtId="166" fontId="8" fillId="6" borderId="16" xfId="2" applyNumberFormat="1" applyFont="1" applyFill="1" applyBorder="1" applyAlignment="1">
      <alignment horizontal="center" vertical="center"/>
    </xf>
    <xf numFmtId="166" fontId="8" fillId="6" borderId="9" xfId="2" applyNumberFormat="1" applyFont="1" applyFill="1" applyBorder="1" applyAlignment="1">
      <alignment horizontal="center" vertical="center"/>
    </xf>
    <xf numFmtId="168" fontId="8" fillId="6" borderId="11" xfId="2" applyNumberFormat="1" applyFont="1" applyFill="1" applyBorder="1" applyAlignment="1">
      <alignment horizontal="center" vertical="center"/>
    </xf>
    <xf numFmtId="168" fontId="8" fillId="6" borderId="17" xfId="2" applyNumberFormat="1" applyFont="1" applyFill="1" applyBorder="1" applyAlignment="1">
      <alignment horizontal="center" vertical="center"/>
    </xf>
    <xf numFmtId="168" fontId="8" fillId="6" borderId="9" xfId="2" applyNumberFormat="1" applyFont="1" applyFill="1" applyBorder="1" applyAlignment="1">
      <alignment horizontal="center" vertical="center"/>
    </xf>
    <xf numFmtId="167" fontId="8" fillId="6" borderId="9" xfId="2" applyNumberFormat="1" applyFont="1" applyFill="1" applyBorder="1" applyAlignment="1">
      <alignment horizontal="center" vertical="center"/>
    </xf>
    <xf numFmtId="10" fontId="8" fillId="6" borderId="9" xfId="2" applyNumberFormat="1" applyFont="1" applyFill="1" applyBorder="1" applyAlignment="1">
      <alignment horizontal="center" vertical="center"/>
    </xf>
    <xf numFmtId="170" fontId="0" fillId="0" borderId="29" xfId="1" applyNumberFormat="1" applyFont="1" applyBorder="1" applyAlignment="1">
      <alignment vertical="center"/>
    </xf>
    <xf numFmtId="170" fontId="0" fillId="0" borderId="0" xfId="1" applyNumberFormat="1" applyFont="1" applyAlignment="1">
      <alignment vertical="center"/>
    </xf>
    <xf numFmtId="170" fontId="1" fillId="0" borderId="29" xfId="1" applyNumberFormat="1" applyFont="1" applyBorder="1"/>
    <xf numFmtId="2" fontId="0" fillId="0" borderId="29" xfId="0" applyNumberFormat="1" applyBorder="1" applyAlignment="1">
      <alignment wrapText="1"/>
    </xf>
    <xf numFmtId="171" fontId="0" fillId="0" borderId="0" xfId="0" applyNumberFormat="1" applyAlignment="1">
      <alignment vertical="center"/>
    </xf>
    <xf numFmtId="171" fontId="0" fillId="0" borderId="29" xfId="0" applyNumberFormat="1" applyBorder="1" applyAlignment="1">
      <alignment vertical="center"/>
    </xf>
    <xf numFmtId="170" fontId="5" fillId="2" borderId="6" xfId="1" applyNumberFormat="1" applyFont="1" applyFill="1" applyBorder="1" applyAlignment="1">
      <alignment vertical="center"/>
    </xf>
    <xf numFmtId="170" fontId="0" fillId="0" borderId="6" xfId="1" applyNumberFormat="1" applyFont="1" applyBorder="1" applyAlignment="1">
      <alignment horizontal="right" vertical="center"/>
    </xf>
    <xf numFmtId="170" fontId="0" fillId="0" borderId="0" xfId="1" applyNumberFormat="1" applyFont="1"/>
    <xf numFmtId="170" fontId="0" fillId="0" borderId="0" xfId="1" applyNumberFormat="1" applyFont="1" applyAlignment="1">
      <alignment horizontal="right" vertical="center"/>
    </xf>
    <xf numFmtId="170" fontId="0" fillId="0" borderId="29" xfId="1" applyNumberFormat="1" applyFont="1" applyBorder="1" applyAlignment="1">
      <alignment horizontal="right" vertical="center"/>
    </xf>
    <xf numFmtId="170" fontId="0" fillId="0" borderId="34" xfId="1" applyNumberFormat="1" applyFont="1" applyBorder="1" applyAlignment="1">
      <alignment horizontal="right" vertical="center"/>
    </xf>
    <xf numFmtId="164" fontId="0" fillId="0" borderId="31" xfId="1" applyFont="1" applyBorder="1" applyAlignment="1">
      <alignment horizontal="right" vertical="center"/>
    </xf>
    <xf numFmtId="170" fontId="0" fillId="0" borderId="36" xfId="1" applyNumberFormat="1" applyFont="1" applyBorder="1" applyAlignment="1">
      <alignment horizontal="right" vertical="center"/>
    </xf>
    <xf numFmtId="164" fontId="0" fillId="0" borderId="37" xfId="1" applyFont="1" applyBorder="1" applyAlignment="1">
      <alignment horizontal="right" vertical="center"/>
    </xf>
    <xf numFmtId="164" fontId="0" fillId="0" borderId="38" xfId="1" applyFont="1" applyBorder="1" applyAlignment="1">
      <alignment horizontal="right" vertical="center"/>
    </xf>
    <xf numFmtId="170" fontId="0" fillId="0" borderId="32" xfId="1" applyNumberFormat="1" applyFont="1" applyBorder="1" applyAlignment="1">
      <alignment horizontal="right" vertical="center"/>
    </xf>
    <xf numFmtId="164" fontId="0" fillId="0" borderId="29" xfId="1" applyFont="1" applyBorder="1" applyAlignment="1">
      <alignment horizontal="right" vertical="center"/>
    </xf>
    <xf numFmtId="0" fontId="1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3" fontId="0" fillId="0" borderId="0" xfId="0" applyNumberFormat="1" applyAlignment="1">
      <alignment horizontal="center" vertical="center" wrapText="1"/>
    </xf>
    <xf numFmtId="1" fontId="0" fillId="0" borderId="48" xfId="0" applyNumberFormat="1" applyBorder="1" applyAlignment="1">
      <alignment horizontal="center" vertical="center"/>
    </xf>
    <xf numFmtId="1" fontId="0" fillId="0" borderId="47" xfId="0" applyNumberFormat="1" applyBorder="1" applyAlignment="1">
      <alignment horizontal="left" vertical="center"/>
    </xf>
    <xf numFmtId="1" fontId="0" fillId="0" borderId="21" xfId="0" applyNumberFormat="1" applyBorder="1" applyAlignment="1">
      <alignment horizontal="center" vertical="center"/>
    </xf>
    <xf numFmtId="1" fontId="0" fillId="0" borderId="49" xfId="0" applyNumberFormat="1" applyBorder="1" applyAlignment="1">
      <alignment horizontal="left" vertical="center"/>
    </xf>
    <xf numFmtId="1" fontId="0" fillId="0" borderId="43" xfId="0" applyNumberFormat="1" applyBorder="1" applyAlignment="1">
      <alignment horizontal="center" vertical="center"/>
    </xf>
    <xf numFmtId="1" fontId="0" fillId="0" borderId="51" xfId="0" applyNumberFormat="1" applyBorder="1" applyAlignment="1">
      <alignment horizontal="left" vertical="center"/>
    </xf>
    <xf numFmtId="1" fontId="0" fillId="0" borderId="50" xfId="0" applyNumberFormat="1" applyBorder="1" applyAlignment="1">
      <alignment horizontal="center" vertical="center"/>
    </xf>
    <xf numFmtId="1" fontId="0" fillId="0" borderId="27" xfId="0" applyNumberFormat="1" applyBorder="1" applyAlignment="1">
      <alignment horizontal="left" vertical="center"/>
    </xf>
    <xf numFmtId="1" fontId="0" fillId="0" borderId="52" xfId="0" applyNumberFormat="1" applyBorder="1" applyAlignment="1">
      <alignment horizontal="center" vertical="center"/>
    </xf>
    <xf numFmtId="1" fontId="0" fillId="0" borderId="53" xfId="0" applyNumberFormat="1" applyBorder="1" applyAlignment="1">
      <alignment horizontal="center" vertical="center"/>
    </xf>
    <xf numFmtId="1" fontId="0" fillId="0" borderId="25" xfId="0" applyNumberForma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49" fontId="0" fillId="3" borderId="0" xfId="0" applyNumberFormat="1" applyFill="1" applyAlignment="1">
      <alignment horizontal="left" vertical="top" wrapText="1"/>
    </xf>
    <xf numFmtId="0" fontId="14" fillId="3" borderId="1" xfId="0" applyFont="1" applyFill="1" applyBorder="1" applyAlignment="1">
      <alignment horizontal="center" vertical="top" wrapText="1"/>
    </xf>
    <xf numFmtId="0" fontId="14" fillId="3" borderId="0" xfId="0" applyFont="1" applyFill="1" applyAlignment="1">
      <alignment horizontal="center" vertical="top" wrapText="1"/>
    </xf>
    <xf numFmtId="0" fontId="5" fillId="2" borderId="20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top" wrapText="1"/>
    </xf>
    <xf numFmtId="0" fontId="14" fillId="3" borderId="0" xfId="0" applyFont="1" applyFill="1" applyAlignment="1">
      <alignment horizontal="left" vertical="top" wrapText="1"/>
    </xf>
  </cellXfs>
  <cellStyles count="7">
    <cellStyle name="Komma" xfId="1" builtinId="3"/>
    <cellStyle name="Komma 2" xfId="4" xr:uid="{00000000-0005-0000-0000-000001000000}"/>
    <cellStyle name="Komma 2 2" xfId="6" xr:uid="{00000000-0005-0000-0000-000002000000}"/>
    <cellStyle name="Komma 3" xfId="5" xr:uid="{00000000-0005-0000-0000-000003000000}"/>
    <cellStyle name="Normal" xfId="0" builtinId="0"/>
    <cellStyle name="Normal 103" xfId="3" xr:uid="{00000000-0005-0000-0000-000005000000}"/>
    <cellStyle name="Normal 2" xfId="2" xr:uid="{00000000-0005-0000-0000-000006000000}"/>
  </cellStyles>
  <dxfs count="0"/>
  <tableStyles count="0" defaultTableStyle="TableStyleMedium2" defaultPivotStyle="PivotStyleLight16"/>
  <colors>
    <mruColors>
      <color rgb="FFFFFFFF"/>
      <color rgb="FF0097A7"/>
      <color rgb="FF009999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"/>
  <sheetViews>
    <sheetView tabSelected="1" zoomScaleNormal="100" workbookViewId="0">
      <selection sqref="A1:J1"/>
    </sheetView>
  </sheetViews>
  <sheetFormatPr defaultRowHeight="15" x14ac:dyDescent="0.25"/>
  <cols>
    <col min="8" max="8" width="8.85546875" customWidth="1"/>
    <col min="9" max="9" width="9.140625" hidden="1" customWidth="1"/>
  </cols>
  <sheetData>
    <row r="1" spans="1:10" ht="32.25" customHeight="1" x14ac:dyDescent="0.25">
      <c r="A1" s="197" t="s">
        <v>76</v>
      </c>
      <c r="B1" s="197"/>
      <c r="C1" s="197"/>
      <c r="D1" s="197"/>
      <c r="E1" s="197"/>
      <c r="F1" s="197"/>
      <c r="G1" s="197"/>
      <c r="H1" s="197"/>
      <c r="I1" s="197"/>
      <c r="J1" s="197"/>
    </row>
    <row r="2" spans="1:10" ht="141.75" customHeight="1" x14ac:dyDescent="0.25">
      <c r="A2" s="198" t="s">
        <v>106</v>
      </c>
      <c r="B2" s="198"/>
      <c r="C2" s="198"/>
      <c r="D2" s="198"/>
      <c r="E2" s="198"/>
      <c r="F2" s="198"/>
      <c r="G2" s="198"/>
      <c r="H2" s="198"/>
      <c r="I2" s="198"/>
      <c r="J2" s="198"/>
    </row>
  </sheetData>
  <mergeCells count="2">
    <mergeCell ref="A1:J1"/>
    <mergeCell ref="A2:J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0"/>
  <sheetViews>
    <sheetView zoomScaleNormal="100" workbookViewId="0"/>
  </sheetViews>
  <sheetFormatPr defaultRowHeight="15" x14ac:dyDescent="0.25"/>
  <cols>
    <col min="1" max="1" width="29.42578125" customWidth="1"/>
    <col min="2" max="2" width="22.7109375" customWidth="1"/>
    <col min="3" max="3" width="6.42578125" customWidth="1"/>
    <col min="4" max="4" width="22.7109375" customWidth="1"/>
    <col min="5" max="5" width="6.42578125" customWidth="1"/>
    <col min="6" max="6" width="22.7109375" customWidth="1"/>
    <col min="7" max="7" width="6.42578125" customWidth="1"/>
    <col min="8" max="12" width="9.28515625" customWidth="1"/>
  </cols>
  <sheetData>
    <row r="1" spans="1:11" ht="21.75" customHeight="1" thickBot="1" x14ac:dyDescent="0.4">
      <c r="A1" s="104" t="s">
        <v>87</v>
      </c>
      <c r="B1" s="106"/>
      <c r="C1" s="106"/>
      <c r="D1" s="106"/>
      <c r="E1" s="106"/>
      <c r="F1" s="106"/>
      <c r="G1" s="106"/>
      <c r="H1" s="27"/>
      <c r="I1" s="27"/>
      <c r="J1" s="27"/>
      <c r="K1" s="27"/>
    </row>
    <row r="2" spans="1:11" ht="15" customHeight="1" x14ac:dyDescent="0.25">
      <c r="A2" s="128" t="s">
        <v>68</v>
      </c>
      <c r="B2" s="128" t="s">
        <v>69</v>
      </c>
      <c r="C2" s="127"/>
      <c r="D2" s="128" t="s">
        <v>70</v>
      </c>
      <c r="E2" s="127"/>
      <c r="F2" s="128" t="s">
        <v>71</v>
      </c>
      <c r="G2" s="129"/>
    </row>
    <row r="3" spans="1:11" ht="27.75" customHeight="1" x14ac:dyDescent="0.25">
      <c r="A3" s="130" t="s">
        <v>90</v>
      </c>
      <c r="B3" s="186">
        <v>0</v>
      </c>
      <c r="C3" s="187" t="s">
        <v>52</v>
      </c>
      <c r="D3" s="186">
        <v>20</v>
      </c>
      <c r="E3" s="187" t="s">
        <v>52</v>
      </c>
      <c r="F3" s="186">
        <f>F5</f>
        <v>17700</v>
      </c>
      <c r="G3" s="131" t="s">
        <v>52</v>
      </c>
    </row>
    <row r="4" spans="1:11" ht="27.75" customHeight="1" x14ac:dyDescent="0.25">
      <c r="A4" s="132"/>
      <c r="B4" s="188">
        <v>0</v>
      </c>
      <c r="C4" s="189" t="s">
        <v>24</v>
      </c>
      <c r="D4" s="188">
        <v>1</v>
      </c>
      <c r="E4" s="189" t="s">
        <v>24</v>
      </c>
      <c r="F4" s="188">
        <f>F6</f>
        <v>22</v>
      </c>
      <c r="G4" s="133" t="s">
        <v>24</v>
      </c>
    </row>
    <row r="5" spans="1:11" ht="27.75" customHeight="1" x14ac:dyDescent="0.25">
      <c r="A5" s="117" t="s">
        <v>112</v>
      </c>
      <c r="B5" s="190">
        <v>0</v>
      </c>
      <c r="C5" s="191" t="s">
        <v>52</v>
      </c>
      <c r="D5" s="190">
        <v>20</v>
      </c>
      <c r="E5" s="191" t="s">
        <v>52</v>
      </c>
      <c r="F5" s="190">
        <v>17700</v>
      </c>
      <c r="G5" s="134" t="s">
        <v>52</v>
      </c>
    </row>
    <row r="6" spans="1:11" ht="27.75" customHeight="1" x14ac:dyDescent="0.25">
      <c r="A6" s="135"/>
      <c r="B6" s="192">
        <v>0</v>
      </c>
      <c r="C6" s="193" t="s">
        <v>24</v>
      </c>
      <c r="D6" s="192">
        <v>1</v>
      </c>
      <c r="E6" s="193" t="s">
        <v>24</v>
      </c>
      <c r="F6" s="192">
        <v>22</v>
      </c>
      <c r="G6" s="119" t="s">
        <v>24</v>
      </c>
    </row>
    <row r="7" spans="1:11" ht="27.75" customHeight="1" x14ac:dyDescent="0.25">
      <c r="A7" s="117" t="s">
        <v>113</v>
      </c>
      <c r="B7" s="186">
        <v>0</v>
      </c>
      <c r="C7" s="191" t="s">
        <v>52</v>
      </c>
      <c r="D7" s="186">
        <v>0</v>
      </c>
      <c r="E7" s="191" t="s">
        <v>52</v>
      </c>
      <c r="F7" s="186">
        <v>0</v>
      </c>
      <c r="G7" s="191" t="s">
        <v>52</v>
      </c>
    </row>
    <row r="8" spans="1:11" ht="27.75" customHeight="1" x14ac:dyDescent="0.25">
      <c r="A8" s="135"/>
      <c r="B8" s="194">
        <v>0</v>
      </c>
      <c r="C8" s="189" t="s">
        <v>24</v>
      </c>
      <c r="D8" s="194">
        <v>0</v>
      </c>
      <c r="E8" s="189" t="s">
        <v>24</v>
      </c>
      <c r="F8" s="194">
        <v>0</v>
      </c>
      <c r="G8" s="189" t="s">
        <v>24</v>
      </c>
    </row>
    <row r="9" spans="1:11" ht="27.75" customHeight="1" x14ac:dyDescent="0.25">
      <c r="A9" s="136" t="s">
        <v>114</v>
      </c>
      <c r="B9" s="188">
        <v>0</v>
      </c>
      <c r="C9" s="191" t="s">
        <v>52</v>
      </c>
      <c r="D9" s="188">
        <v>0</v>
      </c>
      <c r="E9" s="191" t="s">
        <v>52</v>
      </c>
      <c r="F9" s="188">
        <v>0</v>
      </c>
      <c r="G9" s="191" t="s">
        <v>52</v>
      </c>
      <c r="H9" s="4"/>
      <c r="I9" s="4"/>
    </row>
    <row r="10" spans="1:11" ht="27.75" customHeight="1" x14ac:dyDescent="0.25">
      <c r="A10" s="121"/>
      <c r="B10" s="195">
        <v>0</v>
      </c>
      <c r="C10" s="196" t="s">
        <v>24</v>
      </c>
      <c r="D10" s="195">
        <v>0</v>
      </c>
      <c r="E10" s="196" t="s">
        <v>24</v>
      </c>
      <c r="F10" s="195">
        <v>0</v>
      </c>
      <c r="G10" s="196" t="s">
        <v>24</v>
      </c>
      <c r="H10" s="45"/>
      <c r="I10" s="45"/>
      <c r="J10" s="45"/>
      <c r="K10" s="45"/>
    </row>
    <row r="11" spans="1:11" ht="36" customHeight="1" x14ac:dyDescent="0.25">
      <c r="A11" s="7"/>
      <c r="B11" s="25"/>
      <c r="C11" s="105"/>
      <c r="D11" s="25"/>
      <c r="E11" s="105"/>
      <c r="F11" s="25"/>
      <c r="G11" s="105"/>
      <c r="H11" s="46"/>
      <c r="I11" s="46"/>
      <c r="J11" s="46"/>
      <c r="K11" s="46"/>
    </row>
    <row r="12" spans="1:11" ht="36" customHeight="1" x14ac:dyDescent="0.25">
      <c r="A12" s="7"/>
      <c r="B12" s="25"/>
      <c r="C12" s="105"/>
      <c r="D12" s="25"/>
      <c r="E12" s="105"/>
      <c r="F12" s="25"/>
      <c r="G12" s="105"/>
      <c r="H12" s="47"/>
      <c r="I12" s="47"/>
      <c r="J12" s="47"/>
      <c r="K12" s="47"/>
    </row>
    <row r="13" spans="1:11" ht="36" customHeight="1" x14ac:dyDescent="0.25">
      <c r="A13" s="7"/>
      <c r="B13" s="25"/>
      <c r="C13" s="105"/>
      <c r="D13" s="25"/>
      <c r="E13" s="105"/>
      <c r="F13" s="25"/>
      <c r="G13" s="105"/>
      <c r="H13" s="48"/>
      <c r="I13" s="47"/>
      <c r="J13" s="47"/>
      <c r="K13" s="47"/>
    </row>
    <row r="14" spans="1:11" ht="36" customHeight="1" x14ac:dyDescent="0.25">
      <c r="A14" s="47"/>
      <c r="B14" s="48"/>
      <c r="C14" s="47"/>
      <c r="D14" s="47"/>
      <c r="E14" s="47"/>
      <c r="G14" s="47"/>
      <c r="H14" s="48"/>
      <c r="I14" s="47"/>
      <c r="J14" s="47"/>
      <c r="K14" s="47"/>
    </row>
    <row r="15" spans="1:11" ht="36" customHeight="1" x14ac:dyDescent="0.25">
      <c r="A15" s="47"/>
      <c r="B15" s="48"/>
      <c r="C15" s="47"/>
      <c r="D15" s="47"/>
      <c r="E15" s="47"/>
      <c r="G15" s="47"/>
      <c r="H15" s="48"/>
      <c r="I15" s="47"/>
      <c r="J15" s="47"/>
      <c r="K15" s="47"/>
    </row>
    <row r="16" spans="1:11" ht="36" customHeight="1" x14ac:dyDescent="0.25">
      <c r="A16" s="8"/>
      <c r="B16" s="7"/>
      <c r="C16" s="6"/>
      <c r="D16" s="6"/>
      <c r="E16" s="6"/>
      <c r="F16" s="6"/>
    </row>
    <row r="17" spans="1:6" ht="36" customHeight="1" x14ac:dyDescent="0.25">
      <c r="A17" s="7"/>
      <c r="B17" s="7"/>
      <c r="C17" s="6"/>
      <c r="D17" s="6"/>
      <c r="E17" s="6"/>
      <c r="F17" s="6"/>
    </row>
    <row r="18" spans="1:6" ht="36" customHeight="1" x14ac:dyDescent="0.25">
      <c r="A18" s="7"/>
      <c r="B18" s="7"/>
      <c r="C18" s="6"/>
      <c r="D18" s="6"/>
      <c r="E18" s="6"/>
      <c r="F18" s="6"/>
    </row>
    <row r="19" spans="1:6" ht="36" customHeight="1" x14ac:dyDescent="0.25">
      <c r="A19" s="7"/>
      <c r="B19" s="7"/>
      <c r="C19" s="6"/>
      <c r="D19" s="6"/>
      <c r="E19" s="6"/>
      <c r="F19" s="6"/>
    </row>
    <row r="20" spans="1:6" ht="36" customHeight="1" x14ac:dyDescent="0.25">
      <c r="A20" s="7"/>
      <c r="B20" s="7"/>
      <c r="C20" s="6"/>
      <c r="D20" s="6"/>
      <c r="E20" s="6"/>
      <c r="F20" s="6"/>
    </row>
    <row r="21" spans="1:6" ht="36.75" customHeight="1" x14ac:dyDescent="0.25">
      <c r="A21" s="8"/>
      <c r="B21" s="7"/>
      <c r="C21" s="6"/>
      <c r="D21" s="6"/>
      <c r="E21" s="6"/>
      <c r="F21" s="6"/>
    </row>
    <row r="22" spans="1:6" ht="36.75" customHeight="1" x14ac:dyDescent="0.25">
      <c r="A22" s="7"/>
      <c r="B22" s="7"/>
      <c r="C22" s="6"/>
      <c r="D22" s="6"/>
      <c r="E22" s="6"/>
      <c r="F22" s="6"/>
    </row>
    <row r="23" spans="1:6" ht="36.75" customHeight="1" x14ac:dyDescent="0.25">
      <c r="A23" s="7"/>
      <c r="B23" s="7"/>
      <c r="C23" s="6"/>
      <c r="D23" s="6"/>
      <c r="E23" s="6"/>
      <c r="F23" s="6"/>
    </row>
    <row r="24" spans="1:6" ht="36.75" customHeight="1" x14ac:dyDescent="0.25">
      <c r="A24" s="7"/>
      <c r="B24" s="7"/>
      <c r="C24" s="6"/>
      <c r="D24" s="6"/>
      <c r="E24" s="6"/>
      <c r="F24" s="6"/>
    </row>
    <row r="25" spans="1:6" ht="36.75" customHeight="1" x14ac:dyDescent="0.25">
      <c r="A25" s="7"/>
      <c r="B25" s="7"/>
      <c r="C25" s="6"/>
      <c r="D25" s="6"/>
      <c r="E25" s="6"/>
      <c r="F25" s="6"/>
    </row>
    <row r="26" spans="1:6" ht="36.75" customHeight="1" x14ac:dyDescent="0.25">
      <c r="A26" s="8"/>
      <c r="B26" s="7"/>
      <c r="C26" s="6"/>
      <c r="D26" s="6"/>
      <c r="E26" s="6"/>
      <c r="F26" s="6"/>
    </row>
    <row r="27" spans="1:6" ht="36.75" customHeight="1" x14ac:dyDescent="0.25">
      <c r="A27" s="7"/>
      <c r="B27" s="7"/>
      <c r="C27" s="6"/>
      <c r="D27" s="6"/>
      <c r="E27" s="6"/>
      <c r="F27" s="6"/>
    </row>
    <row r="28" spans="1:6" ht="36.75" customHeight="1" x14ac:dyDescent="0.25">
      <c r="A28" s="7"/>
      <c r="B28" s="7"/>
      <c r="C28" s="6"/>
      <c r="D28" s="6"/>
      <c r="E28" s="6"/>
      <c r="F28" s="6"/>
    </row>
    <row r="29" spans="1:6" ht="36.75" customHeight="1" x14ac:dyDescent="0.25">
      <c r="A29" s="7"/>
      <c r="B29" s="7"/>
      <c r="C29" s="6"/>
      <c r="D29" s="6"/>
      <c r="E29" s="6"/>
      <c r="F29" s="6"/>
    </row>
    <row r="30" spans="1:6" ht="36.75" customHeight="1" x14ac:dyDescent="0.25">
      <c r="A30" s="7"/>
      <c r="B30" s="7"/>
      <c r="C30" s="6"/>
      <c r="D30" s="6"/>
      <c r="E30" s="6"/>
      <c r="F30" s="6"/>
    </row>
  </sheetData>
  <sheetProtection algorithmName="SHA-512" hashValue="wHCAleH3+mZBcHFZ+eUec5gOsRtwa2MHTuesBJAuGYknEyhD5CZRQa2eqIMgBdEHKdpO/rp9pKdy/BYWcVpB2Q==" saltValue="iYevqWeTOq3d2FjCrJMt3g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5"/>
  <sheetViews>
    <sheetView zoomScaleNormal="100" workbookViewId="0"/>
  </sheetViews>
  <sheetFormatPr defaultColWidth="10.140625" defaultRowHeight="18.75" customHeight="1" x14ac:dyDescent="0.25"/>
  <cols>
    <col min="1" max="1" width="26" customWidth="1"/>
    <col min="2" max="6" width="15.5703125" customWidth="1"/>
    <col min="7" max="7" width="17" customWidth="1"/>
    <col min="8" max="8" width="10.7109375" customWidth="1"/>
    <col min="9" max="11" width="43" customWidth="1"/>
    <col min="12" max="12" width="10.140625" customWidth="1"/>
  </cols>
  <sheetData>
    <row r="1" spans="1:11" ht="27.75" customHeight="1" x14ac:dyDescent="0.25">
      <c r="A1" s="41" t="s">
        <v>89</v>
      </c>
      <c r="B1" s="41"/>
      <c r="C1" s="41"/>
      <c r="D1" s="41"/>
      <c r="E1" s="41"/>
      <c r="F1" s="41"/>
      <c r="G1" s="42"/>
      <c r="H1" s="34"/>
      <c r="I1" s="41" t="s">
        <v>0</v>
      </c>
      <c r="J1" s="41"/>
      <c r="K1" s="41"/>
    </row>
    <row r="2" spans="1:11" ht="18" customHeight="1" x14ac:dyDescent="0.25">
      <c r="A2" s="49"/>
      <c r="B2" s="49"/>
      <c r="C2" s="49"/>
      <c r="D2" s="49"/>
      <c r="E2" s="49"/>
      <c r="F2" s="49"/>
      <c r="G2" s="56"/>
    </row>
    <row r="3" spans="1:11" ht="12.75" customHeight="1" x14ac:dyDescent="0.25">
      <c r="A3" s="50" t="s">
        <v>115</v>
      </c>
      <c r="B3" s="52" t="s">
        <v>1</v>
      </c>
      <c r="C3" s="54" t="s">
        <v>2</v>
      </c>
      <c r="D3" s="54"/>
      <c r="E3" s="54" t="s">
        <v>3</v>
      </c>
      <c r="F3" s="54"/>
      <c r="H3" s="35"/>
      <c r="I3" s="199" t="s">
        <v>4</v>
      </c>
      <c r="J3" s="199" t="s">
        <v>5</v>
      </c>
      <c r="K3" s="199" t="s">
        <v>6</v>
      </c>
    </row>
    <row r="4" spans="1:11" ht="12.75" customHeight="1" x14ac:dyDescent="0.25">
      <c r="A4" s="145">
        <v>2034</v>
      </c>
      <c r="B4" s="52"/>
      <c r="C4" s="55"/>
      <c r="D4" s="55"/>
      <c r="E4" s="55"/>
      <c r="F4" s="53"/>
      <c r="H4" s="35"/>
      <c r="I4" s="200"/>
      <c r="J4" s="200"/>
      <c r="K4" s="200"/>
    </row>
    <row r="5" spans="1:11" ht="12.75" customHeight="1" x14ac:dyDescent="0.25">
      <c r="A5" s="51"/>
      <c r="B5" s="52" t="s">
        <v>7</v>
      </c>
      <c r="C5" s="33" t="s">
        <v>7</v>
      </c>
      <c r="D5" s="33" t="s">
        <v>8</v>
      </c>
      <c r="E5" s="33" t="s">
        <v>7</v>
      </c>
      <c r="F5" s="33" t="s">
        <v>9</v>
      </c>
      <c r="H5" s="35"/>
      <c r="I5" s="200"/>
      <c r="J5" s="200"/>
      <c r="K5" s="200"/>
    </row>
    <row r="6" spans="1:11" ht="27.75" customHeight="1" x14ac:dyDescent="0.25">
      <c r="A6" s="13" t="s">
        <v>10</v>
      </c>
      <c r="B6" s="148">
        <v>29656</v>
      </c>
      <c r="C6" s="107">
        <f>B6*0.048977</f>
        <v>1452.461912</v>
      </c>
      <c r="D6" s="151">
        <f>C6/(B6)</f>
        <v>4.8977E-2</v>
      </c>
      <c r="E6" s="146">
        <v>2099.9</v>
      </c>
      <c r="F6" s="154">
        <f t="shared" ref="F6:F13" si="0">E6/(C6)-1</f>
        <v>0.44575219677085753</v>
      </c>
      <c r="H6" s="35"/>
      <c r="I6" s="200"/>
      <c r="J6" s="200"/>
      <c r="K6" s="200"/>
    </row>
    <row r="7" spans="1:11" ht="27.75" customHeight="1" x14ac:dyDescent="0.25">
      <c r="A7" s="11" t="s">
        <v>11</v>
      </c>
      <c r="B7" s="148">
        <v>5218</v>
      </c>
      <c r="C7" s="107">
        <f t="shared" ref="C7:C14" si="1">B7*0.048977</f>
        <v>255.56198599999999</v>
      </c>
      <c r="D7" s="151">
        <f>C7/(B7)</f>
        <v>4.8977E-2</v>
      </c>
      <c r="E7" s="146">
        <v>239.75</v>
      </c>
      <c r="F7" s="154">
        <f t="shared" si="0"/>
        <v>-6.1871431849023106E-2</v>
      </c>
      <c r="H7" s="35"/>
      <c r="I7" s="200"/>
      <c r="J7" s="200"/>
      <c r="K7" s="200"/>
    </row>
    <row r="8" spans="1:11" ht="27.75" customHeight="1" x14ac:dyDescent="0.25">
      <c r="A8" s="11" t="s">
        <v>12</v>
      </c>
      <c r="B8" s="149">
        <v>5065</v>
      </c>
      <c r="C8" s="107">
        <f t="shared" si="1"/>
        <v>248.06850499999999</v>
      </c>
      <c r="D8" s="151">
        <f t="shared" ref="D8:D13" si="2">C8/(B8*1)</f>
        <v>4.8977E-2</v>
      </c>
      <c r="E8" s="146">
        <v>200.07</v>
      </c>
      <c r="F8" s="154">
        <f t="shared" si="0"/>
        <v>-0.193488911460163</v>
      </c>
      <c r="H8" s="35"/>
      <c r="I8" s="200"/>
      <c r="J8" s="200"/>
      <c r="K8" s="200"/>
    </row>
    <row r="9" spans="1:11" ht="27.75" customHeight="1" x14ac:dyDescent="0.25">
      <c r="A9" s="11" t="s">
        <v>13</v>
      </c>
      <c r="B9" s="149">
        <v>2598.5699999999997</v>
      </c>
      <c r="C9" s="107">
        <f t="shared" si="1"/>
        <v>127.27016288999998</v>
      </c>
      <c r="D9" s="151">
        <f t="shared" si="2"/>
        <v>4.8977E-2</v>
      </c>
      <c r="E9" s="146">
        <v>150.30000000000001</v>
      </c>
      <c r="F9" s="154">
        <f t="shared" si="0"/>
        <v>0.18095236610881682</v>
      </c>
      <c r="H9" s="35"/>
      <c r="I9" s="200"/>
      <c r="J9" s="200"/>
      <c r="K9" s="200"/>
    </row>
    <row r="10" spans="1:11" ht="27.75" customHeight="1" x14ac:dyDescent="0.25">
      <c r="A10" s="11" t="s">
        <v>14</v>
      </c>
      <c r="B10" s="149">
        <f>8215.99+1027.8</f>
        <v>9243.7899999999991</v>
      </c>
      <c r="C10" s="107">
        <f t="shared" si="1"/>
        <v>452.73310282999995</v>
      </c>
      <c r="D10" s="151">
        <f t="shared" si="2"/>
        <v>4.8977E-2</v>
      </c>
      <c r="E10" s="146">
        <v>433.28</v>
      </c>
      <c r="F10" s="154">
        <f t="shared" si="0"/>
        <v>-4.2968147697617254E-2</v>
      </c>
      <c r="H10" s="35"/>
      <c r="I10" s="200"/>
      <c r="J10" s="200"/>
      <c r="K10" s="200"/>
    </row>
    <row r="11" spans="1:11" ht="27.75" customHeight="1" x14ac:dyDescent="0.25">
      <c r="A11" s="11" t="s">
        <v>15</v>
      </c>
      <c r="B11" s="149">
        <v>12904.09</v>
      </c>
      <c r="C11" s="107">
        <f t="shared" si="1"/>
        <v>632.00361593000002</v>
      </c>
      <c r="D11" s="151">
        <f t="shared" si="2"/>
        <v>4.8977E-2</v>
      </c>
      <c r="E11" s="146">
        <v>264.39999999999998</v>
      </c>
      <c r="F11" s="154">
        <f t="shared" si="0"/>
        <v>-0.5816479631830388</v>
      </c>
      <c r="H11" s="35"/>
      <c r="I11" s="200"/>
      <c r="J11" s="200"/>
      <c r="K11" s="200"/>
    </row>
    <row r="12" spans="1:11" ht="27.75" customHeight="1" x14ac:dyDescent="0.25">
      <c r="A12" s="11" t="s">
        <v>16</v>
      </c>
      <c r="B12" s="149">
        <v>41650</v>
      </c>
      <c r="C12" s="107">
        <f t="shared" si="1"/>
        <v>2039.8920499999999</v>
      </c>
      <c r="D12" s="151">
        <f t="shared" si="2"/>
        <v>4.8977E-2</v>
      </c>
      <c r="E12" s="146">
        <v>469.57</v>
      </c>
      <c r="F12" s="154">
        <f t="shared" si="0"/>
        <v>-0.76980644637543438</v>
      </c>
      <c r="I12" s="12"/>
      <c r="J12" s="12"/>
      <c r="K12" s="12"/>
    </row>
    <row r="13" spans="1:11" ht="27.75" customHeight="1" x14ac:dyDescent="0.25">
      <c r="A13" s="11" t="s">
        <v>17</v>
      </c>
      <c r="B13" s="149">
        <v>1280</v>
      </c>
      <c r="C13" s="107">
        <f t="shared" si="1"/>
        <v>62.690559999999998</v>
      </c>
      <c r="D13" s="151">
        <f t="shared" si="2"/>
        <v>4.8977E-2</v>
      </c>
      <c r="E13" s="146">
        <v>0</v>
      </c>
      <c r="F13" s="154">
        <f t="shared" si="0"/>
        <v>-1</v>
      </c>
    </row>
    <row r="14" spans="1:11" ht="27.75" customHeight="1" thickBot="1" x14ac:dyDescent="0.3">
      <c r="A14" s="29" t="s">
        <v>18</v>
      </c>
      <c r="B14" s="150">
        <v>0</v>
      </c>
      <c r="C14" s="107">
        <f t="shared" si="1"/>
        <v>0</v>
      </c>
      <c r="D14" s="152">
        <v>0</v>
      </c>
      <c r="E14" s="147">
        <v>0</v>
      </c>
      <c r="F14" s="155">
        <v>0</v>
      </c>
    </row>
    <row r="15" spans="1:11" ht="27.75" customHeight="1" thickTop="1" x14ac:dyDescent="0.25">
      <c r="A15" s="30" t="s">
        <v>19</v>
      </c>
      <c r="B15" s="157">
        <f>SUM(B6:B14)</f>
        <v>107615.45</v>
      </c>
      <c r="C15" s="158">
        <f>SUM(C6,C7,C8,C9,C10,C11,C12,C13,C14)</f>
        <v>5270.6818946499998</v>
      </c>
      <c r="D15" s="153">
        <f>C15/(B15*1)</f>
        <v>4.8977E-2</v>
      </c>
      <c r="E15" s="159">
        <f>SUM(E6:E14)</f>
        <v>3857.2700000000004</v>
      </c>
      <c r="F15" s="156">
        <f>E15/(C15)-1</f>
        <v>-0.26816490217037792</v>
      </c>
    </row>
  </sheetData>
  <sheetProtection algorithmName="SHA-512" hashValue="wO94HxqeSQitC3ymfJk6Av1Ju/7IhFvrGs3wsvX6tKoGSyxq4HBRaCowxMBY3Bkd79YGPQQb7WrZ6joPnR8Q2w==" saltValue="V0W3PoYueUbFIUmdj5NvDw==" spinCount="100000" sheet="1" objects="1" scenarios="1"/>
  <mergeCells count="3">
    <mergeCell ref="J3:J11"/>
    <mergeCell ref="I3:I11"/>
    <mergeCell ref="K3:K1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5"/>
  <sheetViews>
    <sheetView zoomScaleNormal="100" workbookViewId="0"/>
  </sheetViews>
  <sheetFormatPr defaultColWidth="10.140625" defaultRowHeight="18.75" customHeight="1" x14ac:dyDescent="0.25"/>
  <cols>
    <col min="1" max="1" width="26" customWidth="1"/>
    <col min="2" max="2" width="14.85546875" customWidth="1"/>
    <col min="3" max="6" width="13.28515625" customWidth="1"/>
    <col min="7" max="7" width="18" customWidth="1"/>
    <col min="8" max="8" width="10.7109375" customWidth="1"/>
    <col min="9" max="9" width="30.28515625" customWidth="1"/>
    <col min="10" max="10" width="33.28515625" customWidth="1"/>
    <col min="11" max="11" width="34" customWidth="1"/>
    <col min="12" max="13" width="45.5703125" customWidth="1"/>
  </cols>
  <sheetData>
    <row r="1" spans="1:13" ht="27.75" customHeight="1" x14ac:dyDescent="0.25">
      <c r="A1" s="57" t="s">
        <v>88</v>
      </c>
      <c r="B1" s="58"/>
      <c r="C1" s="58"/>
      <c r="D1" s="58"/>
      <c r="E1" s="58"/>
      <c r="F1" s="59"/>
      <c r="G1" s="42"/>
      <c r="H1" s="4"/>
      <c r="I1" s="201" t="s">
        <v>0</v>
      </c>
      <c r="J1" s="202"/>
      <c r="K1" s="203"/>
    </row>
    <row r="2" spans="1:13" ht="15" x14ac:dyDescent="0.25">
      <c r="A2" s="49"/>
      <c r="B2" s="49"/>
      <c r="C2" s="49"/>
      <c r="D2" s="49"/>
      <c r="E2" s="49"/>
      <c r="F2" s="49"/>
      <c r="G2" s="56"/>
      <c r="I2" s="28"/>
      <c r="L2" s="204"/>
      <c r="M2" s="204"/>
    </row>
    <row r="3" spans="1:13" ht="12.75" customHeight="1" x14ac:dyDescent="0.25">
      <c r="A3" s="60" t="s">
        <v>20</v>
      </c>
      <c r="B3" s="54" t="s">
        <v>1</v>
      </c>
      <c r="C3" s="54" t="s">
        <v>2</v>
      </c>
      <c r="D3" s="54"/>
      <c r="E3" s="54" t="s">
        <v>21</v>
      </c>
      <c r="F3" s="54"/>
      <c r="I3" s="205" t="s">
        <v>22</v>
      </c>
      <c r="J3" s="205" t="s">
        <v>23</v>
      </c>
      <c r="K3" s="205" t="s">
        <v>6</v>
      </c>
      <c r="L3" s="204"/>
      <c r="M3" s="204"/>
    </row>
    <row r="4" spans="1:13" ht="12.75" customHeight="1" x14ac:dyDescent="0.25">
      <c r="A4" s="61">
        <v>2034</v>
      </c>
      <c r="B4" s="53"/>
      <c r="C4" s="54"/>
      <c r="D4" s="54"/>
      <c r="E4" s="54"/>
      <c r="F4" s="54"/>
      <c r="I4" s="206"/>
      <c r="J4" s="206"/>
      <c r="K4" s="206"/>
      <c r="L4" s="204"/>
      <c r="M4" s="204"/>
    </row>
    <row r="5" spans="1:13" ht="16.5" customHeight="1" x14ac:dyDescent="0.25">
      <c r="A5" s="60"/>
      <c r="B5" s="54" t="s">
        <v>24</v>
      </c>
      <c r="C5" s="33" t="s">
        <v>24</v>
      </c>
      <c r="D5" s="33" t="s">
        <v>8</v>
      </c>
      <c r="E5" s="33" t="s">
        <v>24</v>
      </c>
      <c r="F5" s="33" t="s">
        <v>9</v>
      </c>
      <c r="I5" s="206"/>
      <c r="J5" s="206"/>
      <c r="K5" s="206"/>
      <c r="L5" s="204"/>
      <c r="M5" s="204"/>
    </row>
    <row r="6" spans="1:13" ht="27.75" customHeight="1" x14ac:dyDescent="0.25">
      <c r="A6" s="14" t="s">
        <v>25</v>
      </c>
      <c r="B6" s="108">
        <v>25064</v>
      </c>
      <c r="C6" s="111">
        <f>B6*0.048977</f>
        <v>1227.559528</v>
      </c>
      <c r="D6" s="160">
        <f>100*C6/B6</f>
        <v>4.8977000000000004</v>
      </c>
      <c r="E6" s="112">
        <v>200</v>
      </c>
      <c r="F6" s="160">
        <f>100*E6/C6-100</f>
        <v>-83.707511086989825</v>
      </c>
      <c r="I6" s="206"/>
      <c r="J6" s="206"/>
      <c r="K6" s="206"/>
      <c r="L6" s="204"/>
      <c r="M6" s="204"/>
    </row>
    <row r="7" spans="1:13" ht="27.75" customHeight="1" x14ac:dyDescent="0.25">
      <c r="A7" s="11" t="s">
        <v>26</v>
      </c>
      <c r="B7" s="108">
        <v>7613</v>
      </c>
      <c r="C7" s="111">
        <f t="shared" ref="C7:C9" si="0">B7*0.048977</f>
        <v>372.86190099999999</v>
      </c>
      <c r="D7" s="160">
        <f>100*C7/B7</f>
        <v>4.8977000000000004</v>
      </c>
      <c r="E7" s="112">
        <v>52.4</v>
      </c>
      <c r="F7" s="160">
        <f>100*E7/C7-100</f>
        <v>-85.946539493719953</v>
      </c>
      <c r="I7" s="206"/>
      <c r="J7" s="206"/>
      <c r="K7" s="206"/>
      <c r="L7" s="204"/>
      <c r="M7" s="204"/>
    </row>
    <row r="8" spans="1:13" ht="27.75" customHeight="1" x14ac:dyDescent="0.25">
      <c r="A8" s="11" t="s">
        <v>27</v>
      </c>
      <c r="B8" s="108">
        <v>1471</v>
      </c>
      <c r="C8" s="111">
        <f t="shared" si="0"/>
        <v>72.045167000000006</v>
      </c>
      <c r="D8" s="160">
        <f>100*C8/B8</f>
        <v>4.8977000000000004</v>
      </c>
      <c r="E8" s="112">
        <v>43.45</v>
      </c>
      <c r="F8" s="160">
        <f>100*E8/C8-100</f>
        <v>-39.690611030161129</v>
      </c>
      <c r="I8" s="206"/>
      <c r="J8" s="206"/>
      <c r="K8" s="206"/>
      <c r="L8" s="204"/>
      <c r="M8" s="204"/>
    </row>
    <row r="9" spans="1:13" ht="27.75" customHeight="1" thickBot="1" x14ac:dyDescent="0.3">
      <c r="A9" s="31" t="s">
        <v>28</v>
      </c>
      <c r="B9" s="109">
        <v>0</v>
      </c>
      <c r="C9" s="113">
        <f t="shared" si="0"/>
        <v>0</v>
      </c>
      <c r="D9" s="161">
        <v>0</v>
      </c>
      <c r="E9" s="113">
        <v>0</v>
      </c>
      <c r="F9" s="161">
        <v>0</v>
      </c>
      <c r="I9" s="206"/>
      <c r="J9" s="206"/>
      <c r="K9" s="206"/>
      <c r="L9" s="204"/>
      <c r="M9" s="204"/>
    </row>
    <row r="10" spans="1:13" ht="27.75" customHeight="1" thickTop="1" x14ac:dyDescent="0.25">
      <c r="A10" s="30" t="s">
        <v>19</v>
      </c>
      <c r="B10" s="110">
        <f>SUM(B6:B9)</f>
        <v>34148</v>
      </c>
      <c r="C10" s="162">
        <f>SUM(C6:C9)</f>
        <v>1672.466596</v>
      </c>
      <c r="D10" s="163">
        <f>C10/B10</f>
        <v>4.8977E-2</v>
      </c>
      <c r="E10" s="162">
        <f>SUM(E6:E8)</f>
        <v>295.85000000000002</v>
      </c>
      <c r="F10" s="164">
        <f>(E10/C10)-1</f>
        <v>-0.82310558506365528</v>
      </c>
      <c r="I10" s="206"/>
      <c r="J10" s="206"/>
      <c r="K10" s="206"/>
    </row>
    <row r="11" spans="1:13" ht="27.75" customHeight="1" x14ac:dyDescent="0.25">
      <c r="A11" s="15"/>
      <c r="B11" s="12"/>
      <c r="C11" s="12"/>
      <c r="D11" s="16"/>
      <c r="E11" s="16"/>
      <c r="F11" s="16"/>
      <c r="G11" s="16"/>
      <c r="I11" s="206"/>
      <c r="J11" s="206"/>
      <c r="K11" s="206"/>
    </row>
    <row r="12" spans="1:13" ht="27.75" customHeight="1" x14ac:dyDescent="0.25">
      <c r="A12" s="15"/>
      <c r="B12" s="12"/>
      <c r="C12" s="12"/>
      <c r="D12" s="16"/>
      <c r="E12" s="16"/>
      <c r="F12" s="16"/>
      <c r="G12" s="16"/>
      <c r="I12" s="12"/>
    </row>
    <row r="13" spans="1:13" ht="27.75" customHeight="1" x14ac:dyDescent="0.25">
      <c r="A13" s="15"/>
      <c r="B13" s="12"/>
      <c r="C13" s="12"/>
      <c r="D13" s="16"/>
      <c r="E13" s="16"/>
      <c r="F13" s="16"/>
      <c r="G13" s="16"/>
    </row>
    <row r="14" spans="1:13" ht="27.75" customHeight="1" x14ac:dyDescent="0.25">
      <c r="A14" s="17"/>
      <c r="B14" s="12"/>
      <c r="C14" s="12"/>
      <c r="D14" s="16"/>
      <c r="E14" s="16"/>
      <c r="F14" s="16"/>
      <c r="G14" s="16"/>
    </row>
    <row r="15" spans="1:13" ht="27.75" customHeight="1" x14ac:dyDescent="0.25">
      <c r="A15" s="18"/>
      <c r="B15" s="19"/>
      <c r="C15" s="16"/>
      <c r="D15" s="16"/>
      <c r="E15" s="16"/>
      <c r="F15" s="16"/>
      <c r="G15" s="16"/>
    </row>
  </sheetData>
  <sheetProtection algorithmName="SHA-512" hashValue="XqSO3ohAcxOfJ7rFR1OjU9MBTagnYMy7clJmpwpT3cDeoqA3RRZ6SgPlkay39Kfpf8OlqxwXV7NZqixvzfkVEg==" saltValue="Yaf80xrUL6a7EndXxz4RRg==" spinCount="100000" sheet="1" objects="1" scenarios="1"/>
  <mergeCells count="6">
    <mergeCell ref="I1:K1"/>
    <mergeCell ref="L2:L9"/>
    <mergeCell ref="M2:M9"/>
    <mergeCell ref="J3:J11"/>
    <mergeCell ref="I3:I11"/>
    <mergeCell ref="K3:K1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2"/>
  <sheetViews>
    <sheetView zoomScale="85" zoomScaleNormal="85" workbookViewId="0"/>
  </sheetViews>
  <sheetFormatPr defaultRowHeight="15" x14ac:dyDescent="0.25"/>
  <cols>
    <col min="1" max="1" width="27.7109375" bestFit="1" customWidth="1"/>
    <col min="2" max="2" width="28.140625" customWidth="1"/>
    <col min="3" max="3" width="35.140625" customWidth="1"/>
    <col min="4" max="4" width="18.5703125" bestFit="1" customWidth="1"/>
    <col min="8" max="8" width="8.85546875" customWidth="1"/>
    <col min="9" max="9" width="9.140625" hidden="1" customWidth="1"/>
  </cols>
  <sheetData>
    <row r="1" spans="1:9" ht="49.5" customHeight="1" thickBot="1" x14ac:dyDescent="0.3">
      <c r="A1" s="41" t="s">
        <v>91</v>
      </c>
      <c r="B1" s="76"/>
      <c r="C1" s="41"/>
      <c r="D1" s="76"/>
      <c r="E1" s="40"/>
      <c r="F1" s="39"/>
      <c r="G1" s="39"/>
      <c r="H1" s="39"/>
      <c r="I1" s="38"/>
    </row>
    <row r="2" spans="1:9" ht="39" customHeight="1" thickBot="1" x14ac:dyDescent="0.3">
      <c r="A2" s="74" t="s">
        <v>29</v>
      </c>
      <c r="B2" s="64"/>
      <c r="C2" s="165">
        <v>152395</v>
      </c>
      <c r="D2" s="68" t="s">
        <v>30</v>
      </c>
      <c r="E2" s="1"/>
      <c r="F2" s="1"/>
      <c r="G2" s="1"/>
    </row>
    <row r="3" spans="1:9" ht="35.25" customHeight="1" thickBot="1" x14ac:dyDescent="0.3">
      <c r="A3" s="74" t="s">
        <v>31</v>
      </c>
      <c r="B3" s="64"/>
      <c r="C3" s="165">
        <v>35984</v>
      </c>
      <c r="D3" s="68" t="s">
        <v>30</v>
      </c>
      <c r="E3" s="1"/>
      <c r="F3" s="1"/>
      <c r="G3" s="1"/>
    </row>
    <row r="4" spans="1:9" ht="35.25" customHeight="1" x14ac:dyDescent="0.25">
      <c r="A4" s="70" t="s">
        <v>32</v>
      </c>
      <c r="B4" s="1" t="s">
        <v>33</v>
      </c>
      <c r="C4" s="166">
        <v>80</v>
      </c>
      <c r="D4" s="1" t="s">
        <v>30</v>
      </c>
      <c r="E4" s="1"/>
      <c r="F4" s="1"/>
      <c r="G4" s="1"/>
    </row>
    <row r="5" spans="1:9" ht="35.25" customHeight="1" x14ac:dyDescent="0.25">
      <c r="A5" s="70"/>
      <c r="B5" s="1" t="s">
        <v>34</v>
      </c>
      <c r="C5" s="166">
        <v>2682</v>
      </c>
      <c r="D5" s="1" t="s">
        <v>30</v>
      </c>
      <c r="E5" s="1"/>
      <c r="G5" s="1"/>
    </row>
    <row r="6" spans="1:9" ht="35.25" customHeight="1" thickBot="1" x14ac:dyDescent="0.3">
      <c r="A6" s="74"/>
      <c r="B6" s="72" t="s">
        <v>19</v>
      </c>
      <c r="C6" s="165">
        <f>SUM(C4:C5)</f>
        <v>2762</v>
      </c>
      <c r="D6" s="68" t="s">
        <v>30</v>
      </c>
      <c r="E6" s="1"/>
      <c r="G6" s="1"/>
    </row>
    <row r="7" spans="1:9" ht="35.25" customHeight="1" x14ac:dyDescent="0.25">
      <c r="A7" s="62" t="s">
        <v>35</v>
      </c>
      <c r="B7" s="1" t="s">
        <v>36</v>
      </c>
      <c r="C7" s="166">
        <v>153</v>
      </c>
      <c r="D7" s="1" t="s">
        <v>37</v>
      </c>
      <c r="E7" s="1"/>
      <c r="F7" s="1"/>
      <c r="G7" s="1"/>
    </row>
    <row r="8" spans="1:9" ht="45" customHeight="1" x14ac:dyDescent="0.25">
      <c r="A8" s="62"/>
      <c r="B8" s="1" t="s">
        <v>38</v>
      </c>
      <c r="C8" s="166">
        <v>152.44999999999999</v>
      </c>
      <c r="D8" s="1" t="s">
        <v>37</v>
      </c>
    </row>
    <row r="9" spans="1:9" ht="35.25" customHeight="1" x14ac:dyDescent="0.25">
      <c r="A9" s="62"/>
      <c r="B9" s="1" t="s">
        <v>39</v>
      </c>
      <c r="C9" s="166">
        <v>0</v>
      </c>
      <c r="D9" s="1" t="s">
        <v>37</v>
      </c>
      <c r="E9" s="1"/>
      <c r="G9" s="1"/>
    </row>
    <row r="10" spans="1:9" ht="35.25" customHeight="1" x14ac:dyDescent="0.25">
      <c r="A10" s="62"/>
      <c r="B10" s="1" t="s">
        <v>40</v>
      </c>
      <c r="C10" s="166">
        <v>2123</v>
      </c>
      <c r="D10" s="1" t="s">
        <v>37</v>
      </c>
      <c r="E10" s="1"/>
      <c r="G10" s="1"/>
    </row>
    <row r="11" spans="1:9" ht="35.25" customHeight="1" x14ac:dyDescent="0.25">
      <c r="A11" s="62"/>
      <c r="B11" s="1" t="s">
        <v>41</v>
      </c>
      <c r="C11" s="166">
        <v>0</v>
      </c>
      <c r="D11" s="1" t="s">
        <v>37</v>
      </c>
      <c r="E11" s="1"/>
      <c r="G11" s="1"/>
    </row>
    <row r="12" spans="1:9" ht="35.25" customHeight="1" x14ac:dyDescent="0.25">
      <c r="A12" s="62"/>
      <c r="B12" s="1" t="s">
        <v>42</v>
      </c>
      <c r="C12" s="166">
        <v>3126</v>
      </c>
      <c r="D12" s="1" t="s">
        <v>37</v>
      </c>
      <c r="E12" s="1"/>
      <c r="G12" s="1"/>
    </row>
    <row r="13" spans="1:9" ht="35.25" customHeight="1" thickBot="1" x14ac:dyDescent="0.3">
      <c r="A13" s="77"/>
      <c r="B13" s="72" t="s">
        <v>19</v>
      </c>
      <c r="C13" s="165">
        <f>SUM(C7:C12)</f>
        <v>5554.45</v>
      </c>
      <c r="D13" s="68" t="s">
        <v>37</v>
      </c>
      <c r="E13" s="1"/>
      <c r="G13" s="1"/>
    </row>
    <row r="14" spans="1:9" ht="31.5" customHeight="1" x14ac:dyDescent="0.25">
      <c r="A14" s="63" t="s">
        <v>43</v>
      </c>
      <c r="B14" s="75" t="s">
        <v>44</v>
      </c>
      <c r="C14" s="166">
        <v>149272</v>
      </c>
      <c r="D14" s="1" t="s">
        <v>77</v>
      </c>
      <c r="E14" s="1"/>
      <c r="F14" s="2"/>
      <c r="G14" s="1"/>
    </row>
    <row r="15" spans="1:9" ht="31.5" customHeight="1" x14ac:dyDescent="0.25">
      <c r="A15" s="63"/>
      <c r="B15" s="75" t="s">
        <v>45</v>
      </c>
      <c r="C15" s="166">
        <v>2594</v>
      </c>
      <c r="D15" s="1" t="s">
        <v>77</v>
      </c>
      <c r="E15" s="1"/>
      <c r="F15" s="1"/>
      <c r="G15" s="1"/>
    </row>
    <row r="16" spans="1:9" ht="31.5" customHeight="1" x14ac:dyDescent="0.25">
      <c r="A16" s="63"/>
      <c r="B16" s="75" t="s">
        <v>46</v>
      </c>
      <c r="C16" s="166">
        <v>123</v>
      </c>
      <c r="D16" s="1" t="s">
        <v>77</v>
      </c>
      <c r="E16" s="1"/>
      <c r="F16" s="1"/>
      <c r="G16" s="1"/>
    </row>
    <row r="17" spans="1:7" ht="31.5" customHeight="1" x14ac:dyDescent="0.25">
      <c r="A17" s="63"/>
      <c r="B17" s="75" t="s">
        <v>47</v>
      </c>
      <c r="C17" s="166">
        <v>33</v>
      </c>
      <c r="D17" s="1" t="s">
        <v>77</v>
      </c>
    </row>
    <row r="18" spans="1:7" ht="31.5" customHeight="1" x14ac:dyDescent="0.25">
      <c r="A18" s="63"/>
      <c r="B18" s="75" t="s">
        <v>48</v>
      </c>
      <c r="C18" s="166">
        <v>0</v>
      </c>
      <c r="D18" s="1" t="s">
        <v>77</v>
      </c>
      <c r="E18" s="1"/>
      <c r="F18" s="1"/>
      <c r="G18" s="1"/>
    </row>
    <row r="19" spans="1:7" ht="31.5" customHeight="1" x14ac:dyDescent="0.25">
      <c r="A19" s="63"/>
      <c r="B19" s="75" t="s">
        <v>49</v>
      </c>
      <c r="C19" s="166">
        <v>15</v>
      </c>
      <c r="D19" s="1" t="s">
        <v>77</v>
      </c>
      <c r="E19" s="1"/>
      <c r="F19" s="1"/>
      <c r="G19" s="1"/>
    </row>
    <row r="20" spans="1:7" ht="31.5" customHeight="1" thickBot="1" x14ac:dyDescent="0.3">
      <c r="A20" s="64"/>
      <c r="B20" s="78" t="s">
        <v>19</v>
      </c>
      <c r="C20" s="167">
        <f>SUM(C14:C19)</f>
        <v>152037</v>
      </c>
      <c r="D20" s="64" t="s">
        <v>77</v>
      </c>
      <c r="E20" s="1"/>
      <c r="F20" s="1"/>
      <c r="G20" s="1"/>
    </row>
    <row r="21" spans="1:7" ht="30" customHeight="1" x14ac:dyDescent="0.25">
      <c r="E21" s="1"/>
      <c r="F21" s="1"/>
      <c r="G21" s="1"/>
    </row>
    <row r="22" spans="1:7" x14ac:dyDescent="0.25">
      <c r="E22" s="1"/>
      <c r="F22" s="1"/>
      <c r="G22" s="1"/>
    </row>
  </sheetData>
  <sheetProtection algorithmName="SHA-512" hashValue="gUkdLsIegQeyx28V45DC4F5vFfqy/z2E4zn2+XCPbGFAa0HfvgRu3fNPznViCepI3+pM2EP8K7nArwnfjyVAlA==" saltValue="ldM0+JyrPdeW8ivnmJvM3g==" spinCount="100000" sheet="1" objects="1" scenario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1"/>
  <sheetViews>
    <sheetView workbookViewId="0"/>
  </sheetViews>
  <sheetFormatPr defaultRowHeight="15" x14ac:dyDescent="0.25"/>
  <cols>
    <col min="1" max="1" width="41.7109375" customWidth="1"/>
    <col min="2" max="2" width="22.7109375" customWidth="1"/>
    <col min="3" max="3" width="41.7109375" customWidth="1"/>
    <col min="4" max="4" width="18.5703125" bestFit="1" customWidth="1"/>
    <col min="8" max="8" width="8.85546875" customWidth="1"/>
    <col min="9" max="9" width="9.140625" hidden="1" customWidth="1"/>
  </cols>
  <sheetData>
    <row r="1" spans="1:12" ht="45.75" customHeight="1" x14ac:dyDescent="0.25">
      <c r="A1" s="41" t="s">
        <v>50</v>
      </c>
      <c r="B1" s="41"/>
      <c r="C1" s="41"/>
      <c r="D1" s="41"/>
      <c r="E1" s="43"/>
      <c r="F1" s="42"/>
      <c r="G1" s="42"/>
      <c r="H1" s="42"/>
      <c r="I1" s="41"/>
    </row>
    <row r="2" spans="1:12" ht="30" customHeight="1" thickBot="1" x14ac:dyDescent="0.3">
      <c r="A2" s="74" t="s">
        <v>51</v>
      </c>
      <c r="B2" s="64"/>
      <c r="C2" s="165">
        <v>1638088</v>
      </c>
      <c r="D2" s="68" t="s">
        <v>52</v>
      </c>
    </row>
    <row r="3" spans="1:12" ht="35.25" customHeight="1" x14ac:dyDescent="0.25">
      <c r="A3" s="1" t="s">
        <v>92</v>
      </c>
      <c r="C3" s="166">
        <v>50006</v>
      </c>
      <c r="D3" s="1" t="s">
        <v>52</v>
      </c>
      <c r="E3" s="1"/>
      <c r="F3" s="1"/>
      <c r="G3" s="1"/>
    </row>
    <row r="4" spans="1:12" ht="35.25" customHeight="1" thickBot="1" x14ac:dyDescent="0.3">
      <c r="A4" s="73"/>
      <c r="B4" s="64"/>
      <c r="C4" s="168">
        <f>C3/C2*100</f>
        <v>3.0527053491631708</v>
      </c>
      <c r="D4" s="64" t="s">
        <v>78</v>
      </c>
      <c r="E4" s="1"/>
      <c r="F4" s="1"/>
      <c r="G4" s="1"/>
      <c r="L4" s="3"/>
    </row>
    <row r="5" spans="1:12" ht="30" customHeight="1" x14ac:dyDescent="0.25">
      <c r="A5" s="65" t="s">
        <v>93</v>
      </c>
      <c r="B5" s="1" t="s">
        <v>55</v>
      </c>
      <c r="C5" s="169">
        <v>66.099999999999994</v>
      </c>
      <c r="D5" s="1" t="s">
        <v>24</v>
      </c>
    </row>
    <row r="6" spans="1:12" ht="35.25" customHeight="1" x14ac:dyDescent="0.25">
      <c r="A6" s="65"/>
      <c r="B6" s="1" t="s">
        <v>56</v>
      </c>
      <c r="C6" s="169">
        <v>52.4</v>
      </c>
      <c r="D6" s="1" t="s">
        <v>24</v>
      </c>
      <c r="E6" s="1"/>
      <c r="G6" s="1"/>
    </row>
    <row r="7" spans="1:12" ht="35.25" customHeight="1" x14ac:dyDescent="0.25">
      <c r="A7" s="65"/>
      <c r="B7" t="s">
        <v>57</v>
      </c>
      <c r="C7" s="169">
        <v>43.45</v>
      </c>
      <c r="D7" s="1" t="s">
        <v>24</v>
      </c>
      <c r="E7" s="1"/>
      <c r="G7" s="1"/>
    </row>
    <row r="8" spans="1:12" ht="35.25" customHeight="1" x14ac:dyDescent="0.25">
      <c r="A8" s="65"/>
      <c r="B8" t="s">
        <v>58</v>
      </c>
      <c r="C8" s="2">
        <v>0</v>
      </c>
      <c r="D8" s="1" t="s">
        <v>24</v>
      </c>
      <c r="E8" s="1"/>
      <c r="F8" s="1"/>
      <c r="G8" s="1"/>
    </row>
    <row r="9" spans="1:12" ht="35.25" customHeight="1" thickBot="1" x14ac:dyDescent="0.3">
      <c r="A9" s="71"/>
      <c r="B9" s="72" t="s">
        <v>19</v>
      </c>
      <c r="C9" s="170">
        <f>SUM(C5:C8)</f>
        <v>161.94999999999999</v>
      </c>
      <c r="D9" s="68" t="s">
        <v>24</v>
      </c>
      <c r="E9" s="1"/>
      <c r="F9" s="1"/>
      <c r="G9" s="1"/>
    </row>
    <row r="10" spans="1:12" ht="35.25" customHeight="1" x14ac:dyDescent="0.25">
      <c r="A10" s="69" t="s">
        <v>94</v>
      </c>
      <c r="B10" s="1" t="s">
        <v>59</v>
      </c>
      <c r="C10" s="2">
        <v>0</v>
      </c>
      <c r="D10" s="1" t="s">
        <v>24</v>
      </c>
      <c r="E10" s="1"/>
      <c r="F10" s="1"/>
      <c r="G10" s="1"/>
    </row>
    <row r="11" spans="1:12" ht="45" customHeight="1" x14ac:dyDescent="0.25">
      <c r="A11" s="66"/>
      <c r="B11" t="s">
        <v>58</v>
      </c>
      <c r="C11" s="2">
        <v>0</v>
      </c>
      <c r="D11" s="1" t="s">
        <v>24</v>
      </c>
    </row>
    <row r="12" spans="1:12" ht="35.25" customHeight="1" thickBot="1" x14ac:dyDescent="0.3">
      <c r="A12" s="71"/>
      <c r="B12" s="72" t="s">
        <v>19</v>
      </c>
      <c r="C12" s="67">
        <v>0</v>
      </c>
      <c r="D12" s="68" t="s">
        <v>24</v>
      </c>
      <c r="E12" s="1"/>
      <c r="G12" s="1"/>
    </row>
    <row r="13" spans="1:12" ht="35.25" customHeight="1" x14ac:dyDescent="0.25">
      <c r="G13" s="1"/>
    </row>
    <row r="14" spans="1:12" ht="16.5" customHeight="1" x14ac:dyDescent="0.25"/>
    <row r="17" spans="5:7" x14ac:dyDescent="0.25">
      <c r="E17" s="1"/>
      <c r="F17" s="1"/>
      <c r="G17" s="1"/>
    </row>
    <row r="18" spans="5:7" x14ac:dyDescent="0.25">
      <c r="E18" s="1"/>
      <c r="F18" s="1"/>
      <c r="G18" s="1"/>
    </row>
    <row r="19" spans="5:7" x14ac:dyDescent="0.25">
      <c r="E19" s="1"/>
      <c r="F19" s="1"/>
      <c r="G19" s="1"/>
    </row>
    <row r="20" spans="5:7" x14ac:dyDescent="0.25">
      <c r="E20" s="1"/>
      <c r="F20" s="1"/>
      <c r="G20" s="1"/>
    </row>
    <row r="21" spans="5:7" x14ac:dyDescent="0.25">
      <c r="E21" s="1"/>
      <c r="F21" s="1"/>
      <c r="G21" s="1"/>
    </row>
  </sheetData>
  <sheetProtection algorithmName="SHA-512" hashValue="jMzr+cain6pumSdg9dg8UOxmH9lgcYEGmdLdFPSs3CPol2T7LEHEkMSvGPua7GUL1fc0k2dN8J1uK2ClEeHgwA==" saltValue="klOY+V9cxY/96t5x+Kmk3Q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7"/>
  <sheetViews>
    <sheetView zoomScaleNormal="100" workbookViewId="0"/>
  </sheetViews>
  <sheetFormatPr defaultRowHeight="15" x14ac:dyDescent="0.25"/>
  <cols>
    <col min="1" max="1" width="41" customWidth="1"/>
    <col min="2" max="2" width="12.85546875" customWidth="1"/>
    <col min="3" max="3" width="57.7109375" style="173" customWidth="1"/>
    <col min="4" max="4" width="11.42578125" customWidth="1"/>
    <col min="8" max="8" width="8.85546875" customWidth="1"/>
    <col min="9" max="9" width="9.140625" hidden="1" customWidth="1"/>
  </cols>
  <sheetData>
    <row r="1" spans="1:9" ht="42.75" customHeight="1" thickBot="1" x14ac:dyDescent="0.3">
      <c r="A1" s="144" t="s">
        <v>107</v>
      </c>
      <c r="B1" s="79"/>
      <c r="C1" s="171"/>
      <c r="D1" s="80"/>
      <c r="E1" s="42"/>
      <c r="F1" s="42"/>
      <c r="G1" s="42"/>
      <c r="H1" s="42"/>
      <c r="I1" s="44"/>
    </row>
    <row r="2" spans="1:9" ht="33" customHeight="1" thickBot="1" x14ac:dyDescent="0.3">
      <c r="A2" s="142" t="s">
        <v>51</v>
      </c>
      <c r="B2" s="142" t="s">
        <v>79</v>
      </c>
      <c r="C2" s="172">
        <v>1945607</v>
      </c>
      <c r="D2" s="143" t="s">
        <v>52</v>
      </c>
      <c r="I2" s="37"/>
    </row>
    <row r="3" spans="1:9" ht="33" customHeight="1" x14ac:dyDescent="0.25">
      <c r="A3" s="1"/>
      <c r="B3" s="1" t="s">
        <v>95</v>
      </c>
      <c r="C3" s="173">
        <v>2172078</v>
      </c>
      <c r="D3" s="48" t="s">
        <v>52</v>
      </c>
    </row>
    <row r="4" spans="1:9" ht="33" customHeight="1" x14ac:dyDescent="0.25">
      <c r="A4" s="1"/>
      <c r="B4" s="1" t="s">
        <v>96</v>
      </c>
      <c r="C4" s="174">
        <v>2919634</v>
      </c>
      <c r="D4" s="48" t="s">
        <v>52</v>
      </c>
    </row>
    <row r="5" spans="1:9" ht="33" customHeight="1" thickBot="1" x14ac:dyDescent="0.3">
      <c r="A5" s="68"/>
      <c r="B5" s="68" t="s">
        <v>60</v>
      </c>
      <c r="C5" s="175">
        <v>3981113</v>
      </c>
      <c r="D5" s="84" t="s">
        <v>52</v>
      </c>
    </row>
    <row r="6" spans="1:9" ht="33" customHeight="1" x14ac:dyDescent="0.25">
      <c r="A6" s="1" t="s">
        <v>53</v>
      </c>
      <c r="B6" s="1" t="s">
        <v>79</v>
      </c>
      <c r="C6" s="176">
        <v>60244</v>
      </c>
      <c r="D6" s="82" t="s">
        <v>52</v>
      </c>
    </row>
    <row r="7" spans="1:9" ht="33" customHeight="1" x14ac:dyDescent="0.25">
      <c r="A7" s="75"/>
      <c r="B7" s="86"/>
      <c r="C7" s="177">
        <f>C6/C2*100</f>
        <v>3.0964115569074329</v>
      </c>
      <c r="D7" s="89" t="s">
        <v>78</v>
      </c>
    </row>
    <row r="8" spans="1:9" ht="33" customHeight="1" x14ac:dyDescent="0.25">
      <c r="A8" s="75"/>
      <c r="B8" s="1" t="s">
        <v>95</v>
      </c>
      <c r="C8" s="178">
        <v>67258</v>
      </c>
      <c r="D8" s="88" t="s">
        <v>52</v>
      </c>
    </row>
    <row r="9" spans="1:9" ht="33" customHeight="1" x14ac:dyDescent="0.25">
      <c r="A9" s="75"/>
      <c r="B9" s="86"/>
      <c r="C9" s="179">
        <f>C8/C3*100</f>
        <v>3.0964818022188889</v>
      </c>
      <c r="D9" s="82" t="s">
        <v>78</v>
      </c>
    </row>
    <row r="10" spans="1:9" ht="33" customHeight="1" x14ac:dyDescent="0.25">
      <c r="B10" s="93" t="s">
        <v>96</v>
      </c>
      <c r="C10" s="178">
        <v>90403</v>
      </c>
      <c r="D10" s="90" t="s">
        <v>52</v>
      </c>
    </row>
    <row r="11" spans="1:9" ht="33" customHeight="1" x14ac:dyDescent="0.25">
      <c r="B11" s="83"/>
      <c r="C11" s="180">
        <f>C10/C4*100</f>
        <v>3.0963812587468156</v>
      </c>
      <c r="D11" s="82" t="s">
        <v>78</v>
      </c>
    </row>
    <row r="12" spans="1:9" ht="33" customHeight="1" x14ac:dyDescent="0.25">
      <c r="B12" s="1" t="s">
        <v>60</v>
      </c>
      <c r="C12" s="181">
        <v>123271</v>
      </c>
      <c r="D12" s="91" t="s">
        <v>52</v>
      </c>
    </row>
    <row r="13" spans="1:9" ht="33" customHeight="1" thickBot="1" x14ac:dyDescent="0.3">
      <c r="A13" s="64"/>
      <c r="B13" s="87"/>
      <c r="C13" s="182">
        <f>C12/C5*100</f>
        <v>3.0963954050035754</v>
      </c>
      <c r="D13" s="92" t="s">
        <v>78</v>
      </c>
      <c r="E13" s="1"/>
      <c r="G13" s="1"/>
    </row>
    <row r="14" spans="1:9" ht="33" customHeight="1" x14ac:dyDescent="0.25">
      <c r="A14" s="1" t="s">
        <v>54</v>
      </c>
      <c r="B14" s="1" t="s">
        <v>97</v>
      </c>
      <c r="C14" s="174">
        <v>190.85</v>
      </c>
      <c r="D14" s="48" t="s">
        <v>24</v>
      </c>
      <c r="E14" s="1"/>
      <c r="G14" s="1"/>
    </row>
    <row r="15" spans="1:9" ht="33" customHeight="1" x14ac:dyDescent="0.25">
      <c r="A15" s="81"/>
      <c r="B15" s="1" t="s">
        <v>98</v>
      </c>
      <c r="C15" s="174">
        <v>224.85</v>
      </c>
      <c r="D15" s="48" t="s">
        <v>24</v>
      </c>
      <c r="E15" s="1"/>
      <c r="F15" s="1"/>
      <c r="G15" s="1"/>
    </row>
    <row r="16" spans="1:9" ht="33" customHeight="1" x14ac:dyDescent="0.25">
      <c r="A16" s="75"/>
      <c r="B16" s="1" t="s">
        <v>99</v>
      </c>
      <c r="C16" s="174">
        <v>258.85000000000002</v>
      </c>
      <c r="D16" s="48" t="s">
        <v>24</v>
      </c>
      <c r="E16" s="1"/>
      <c r="F16" s="1"/>
      <c r="G16" s="1"/>
    </row>
    <row r="17" spans="1:7" ht="33" customHeight="1" thickBot="1" x14ac:dyDescent="0.3">
      <c r="A17" s="85"/>
      <c r="B17" s="68" t="s">
        <v>81</v>
      </c>
      <c r="C17" s="175">
        <v>296.85000000000002</v>
      </c>
      <c r="D17" s="84" t="s">
        <v>24</v>
      </c>
    </row>
    <row r="18" spans="1:7" ht="33" customHeight="1" x14ac:dyDescent="0.25">
      <c r="A18" s="1" t="s">
        <v>82</v>
      </c>
      <c r="B18" s="1" t="s">
        <v>80</v>
      </c>
      <c r="C18" s="174">
        <v>3</v>
      </c>
      <c r="D18" s="48" t="s">
        <v>24</v>
      </c>
      <c r="E18" s="1"/>
      <c r="G18" s="1"/>
    </row>
    <row r="19" spans="1:7" ht="33" customHeight="1" x14ac:dyDescent="0.25">
      <c r="A19" s="1"/>
      <c r="B19" s="1" t="s">
        <v>98</v>
      </c>
      <c r="C19" s="174">
        <v>6</v>
      </c>
      <c r="D19" s="48" t="s">
        <v>24</v>
      </c>
      <c r="G19" s="1"/>
    </row>
    <row r="20" spans="1:7" ht="33" customHeight="1" x14ac:dyDescent="0.25">
      <c r="A20" s="1"/>
      <c r="B20" s="1" t="s">
        <v>99</v>
      </c>
      <c r="C20" s="174">
        <v>9</v>
      </c>
      <c r="D20" s="48" t="s">
        <v>24</v>
      </c>
    </row>
    <row r="21" spans="1:7" ht="33" customHeight="1" thickBot="1" x14ac:dyDescent="0.3">
      <c r="A21" s="68"/>
      <c r="B21" s="68" t="s">
        <v>81</v>
      </c>
      <c r="C21" s="175">
        <v>15</v>
      </c>
      <c r="D21" s="84" t="s">
        <v>24</v>
      </c>
    </row>
    <row r="23" spans="1:7" x14ac:dyDescent="0.25">
      <c r="E23" s="1"/>
      <c r="F23" s="1"/>
      <c r="G23" s="1"/>
    </row>
    <row r="24" spans="1:7" x14ac:dyDescent="0.25">
      <c r="E24" s="1"/>
      <c r="F24" s="1"/>
      <c r="G24" s="1"/>
    </row>
    <row r="25" spans="1:7" x14ac:dyDescent="0.25">
      <c r="E25" s="1"/>
      <c r="F25" s="1"/>
      <c r="G25" s="1"/>
    </row>
    <row r="26" spans="1:7" x14ac:dyDescent="0.25">
      <c r="E26" s="1"/>
      <c r="F26" s="1"/>
      <c r="G26" s="1"/>
    </row>
    <row r="27" spans="1:7" x14ac:dyDescent="0.25">
      <c r="E27" s="1"/>
      <c r="F27" s="1"/>
      <c r="G27" s="1"/>
    </row>
  </sheetData>
  <sheetProtection algorithmName="SHA-512" hashValue="wafAtWRSq4ATERREpwIoLbAd1MnuCNx+XAgwXgEyo6h7unn2O69BmtQJoHWOIuCx+K71stX2I8XoZDzQP1/tkQ==" saltValue="YEzS/HyNbM4uBnph+mK25g==" spinCount="100000" sheet="1" objects="1" scenarios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58"/>
  <sheetViews>
    <sheetView workbookViewId="0"/>
  </sheetViews>
  <sheetFormatPr defaultRowHeight="15" x14ac:dyDescent="0.25"/>
  <cols>
    <col min="1" max="1" width="11.7109375" customWidth="1"/>
    <col min="2" max="2" width="15.140625" customWidth="1"/>
    <col min="3" max="3" width="13.42578125" customWidth="1"/>
    <col min="4" max="4" width="30.42578125" style="20" customWidth="1"/>
    <col min="5" max="5" width="14.85546875" customWidth="1"/>
    <col min="6" max="6" width="29.7109375" customWidth="1"/>
    <col min="7" max="7" width="10.7109375" customWidth="1"/>
    <col min="8" max="8" width="10.28515625" customWidth="1"/>
    <col min="9" max="10" width="11.5703125" customWidth="1"/>
    <col min="11" max="11" width="19.28515625" customWidth="1"/>
    <col min="12" max="12" width="12.140625" customWidth="1"/>
  </cols>
  <sheetData>
    <row r="1" spans="1:16" ht="21.75" thickBot="1" x14ac:dyDescent="0.4">
      <c r="A1" s="99" t="s">
        <v>100</v>
      </c>
      <c r="B1" s="100"/>
      <c r="C1" s="100"/>
      <c r="D1" s="100"/>
      <c r="E1" s="103"/>
      <c r="F1" s="103"/>
      <c r="G1" s="103"/>
      <c r="H1" s="103"/>
      <c r="I1" s="100"/>
      <c r="J1" s="100"/>
      <c r="K1" s="100"/>
      <c r="L1" s="103"/>
      <c r="M1" s="27"/>
      <c r="N1" s="27"/>
      <c r="O1" s="27"/>
      <c r="P1" s="27"/>
    </row>
    <row r="2" spans="1:16" ht="53.25" x14ac:dyDescent="0.35">
      <c r="A2" s="102" t="s">
        <v>61</v>
      </c>
      <c r="B2" s="102" t="s">
        <v>62</v>
      </c>
      <c r="C2" s="102" t="s">
        <v>63</v>
      </c>
      <c r="D2" s="102" t="s">
        <v>64</v>
      </c>
      <c r="E2" s="102" t="s">
        <v>66</v>
      </c>
      <c r="F2" s="102" t="s">
        <v>111</v>
      </c>
      <c r="G2" s="141" t="s">
        <v>84</v>
      </c>
      <c r="H2" s="141" t="s">
        <v>83</v>
      </c>
      <c r="I2" s="141" t="s">
        <v>86</v>
      </c>
      <c r="J2" s="141" t="s">
        <v>85</v>
      </c>
      <c r="K2" s="141" t="s">
        <v>65</v>
      </c>
      <c r="L2" s="141" t="s">
        <v>110</v>
      </c>
      <c r="M2" s="27"/>
      <c r="N2" s="27"/>
      <c r="O2" s="27"/>
    </row>
    <row r="3" spans="1:16" ht="15" customHeight="1" x14ac:dyDescent="0.35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27"/>
      <c r="N3" s="27"/>
      <c r="O3" s="27"/>
    </row>
    <row r="4" spans="1:16" ht="15" customHeight="1" x14ac:dyDescent="0.35">
      <c r="A4" s="21" t="s">
        <v>101</v>
      </c>
      <c r="B4" s="22"/>
      <c r="C4" s="22"/>
      <c r="D4" s="23"/>
      <c r="E4" s="22"/>
      <c r="F4" s="22"/>
      <c r="G4" s="22"/>
      <c r="H4" s="22"/>
      <c r="I4" s="22"/>
      <c r="J4" s="22"/>
      <c r="K4" s="24"/>
      <c r="L4" s="22"/>
      <c r="M4" s="27"/>
      <c r="N4" s="27"/>
      <c r="O4" s="27"/>
    </row>
    <row r="5" spans="1:16" ht="21" x14ac:dyDescent="0.35">
      <c r="A5" s="32" t="s">
        <v>116</v>
      </c>
      <c r="B5" s="32" t="s">
        <v>117</v>
      </c>
      <c r="C5" s="32">
        <v>0</v>
      </c>
      <c r="D5" s="32" t="s">
        <v>118</v>
      </c>
      <c r="E5" s="32" t="s">
        <v>109</v>
      </c>
      <c r="G5" s="97"/>
      <c r="H5" s="32">
        <v>25</v>
      </c>
      <c r="I5" s="32"/>
      <c r="J5" s="26"/>
      <c r="K5" s="139">
        <v>2026</v>
      </c>
      <c r="L5" s="32" t="str">
        <f>K5-1&amp;"-"&amp;K5</f>
        <v>2025-2026</v>
      </c>
      <c r="M5" s="27"/>
      <c r="N5" s="27"/>
      <c r="O5" s="27"/>
    </row>
    <row r="6" spans="1:16" x14ac:dyDescent="0.25">
      <c r="A6" s="32" t="s">
        <v>116</v>
      </c>
      <c r="B6" s="32" t="s">
        <v>119</v>
      </c>
      <c r="C6" s="32">
        <v>0</v>
      </c>
      <c r="D6" s="32" t="s">
        <v>118</v>
      </c>
      <c r="E6" s="32" t="s">
        <v>109</v>
      </c>
      <c r="F6" s="32"/>
      <c r="G6" s="97"/>
      <c r="H6" s="32">
        <v>25</v>
      </c>
      <c r="I6" s="32"/>
      <c r="J6" s="26"/>
      <c r="K6" s="139">
        <v>2027</v>
      </c>
      <c r="L6" s="32" t="str">
        <f t="shared" ref="L6:L28" si="0">K6-1&amp;"-"&amp;K6</f>
        <v>2026-2027</v>
      </c>
    </row>
    <row r="7" spans="1:16" ht="22.5" x14ac:dyDescent="0.25">
      <c r="A7" s="32" t="s">
        <v>116</v>
      </c>
      <c r="B7" s="32" t="s">
        <v>120</v>
      </c>
      <c r="C7" s="32">
        <v>16</v>
      </c>
      <c r="D7" s="32" t="s">
        <v>121</v>
      </c>
      <c r="E7" s="32" t="s">
        <v>108</v>
      </c>
      <c r="F7" s="32" t="s">
        <v>122</v>
      </c>
      <c r="G7" s="97"/>
      <c r="H7" s="32">
        <v>25</v>
      </c>
      <c r="I7" s="32">
        <v>1</v>
      </c>
      <c r="J7" s="26">
        <v>20</v>
      </c>
      <c r="K7" s="139">
        <v>2029</v>
      </c>
      <c r="L7" s="32" t="str">
        <f t="shared" si="0"/>
        <v>2028-2029</v>
      </c>
      <c r="N7" s="32"/>
      <c r="O7" s="32"/>
      <c r="P7" s="26"/>
    </row>
    <row r="8" spans="1:16" x14ac:dyDescent="0.25">
      <c r="A8" s="183" t="s">
        <v>116</v>
      </c>
      <c r="B8" s="32" t="s">
        <v>123</v>
      </c>
      <c r="C8" s="32">
        <v>0</v>
      </c>
      <c r="D8" s="32" t="s">
        <v>118</v>
      </c>
      <c r="E8" s="32" t="s">
        <v>109</v>
      </c>
      <c r="F8" s="97"/>
      <c r="G8" s="97"/>
      <c r="H8" s="32">
        <v>25</v>
      </c>
      <c r="I8" s="32"/>
      <c r="J8" s="26"/>
      <c r="K8" s="139">
        <v>2028</v>
      </c>
      <c r="L8" s="32" t="str">
        <f t="shared" si="0"/>
        <v>2027-2028</v>
      </c>
      <c r="N8" s="32"/>
      <c r="O8" s="32"/>
      <c r="P8" s="26"/>
    </row>
    <row r="9" spans="1:16" x14ac:dyDescent="0.25">
      <c r="A9" s="183" t="s">
        <v>116</v>
      </c>
      <c r="B9" s="32" t="s">
        <v>124</v>
      </c>
      <c r="C9" s="32">
        <v>0</v>
      </c>
      <c r="D9" s="32" t="s">
        <v>118</v>
      </c>
      <c r="E9" s="184" t="s">
        <v>109</v>
      </c>
      <c r="F9" s="184"/>
      <c r="G9" s="97"/>
      <c r="H9" s="32">
        <v>25</v>
      </c>
      <c r="I9" s="32"/>
      <c r="J9" s="26"/>
      <c r="K9" s="139">
        <v>2029</v>
      </c>
      <c r="L9" s="32" t="str">
        <f t="shared" si="0"/>
        <v>2028-2029</v>
      </c>
      <c r="N9" s="32"/>
      <c r="O9" s="32"/>
      <c r="P9" s="26"/>
    </row>
    <row r="10" spans="1:16" x14ac:dyDescent="0.25">
      <c r="A10" s="139" t="s">
        <v>116</v>
      </c>
      <c r="B10" s="26" t="s">
        <v>125</v>
      </c>
      <c r="C10" s="26">
        <v>0</v>
      </c>
      <c r="D10" s="32" t="s">
        <v>118</v>
      </c>
      <c r="E10" s="139" t="s">
        <v>109</v>
      </c>
      <c r="F10" s="32"/>
      <c r="G10" s="97"/>
      <c r="H10" s="26">
        <v>25</v>
      </c>
      <c r="I10" s="26"/>
      <c r="J10" s="26"/>
      <c r="K10" s="26">
        <v>2030</v>
      </c>
      <c r="L10" s="32" t="str">
        <f t="shared" si="0"/>
        <v>2029-2030</v>
      </c>
      <c r="N10" s="26"/>
      <c r="O10" s="26"/>
      <c r="P10" s="26"/>
    </row>
    <row r="11" spans="1:16" ht="22.5" x14ac:dyDescent="0.25">
      <c r="A11" s="139" t="s">
        <v>116</v>
      </c>
      <c r="B11" s="26" t="s">
        <v>126</v>
      </c>
      <c r="C11" s="26">
        <v>10</v>
      </c>
      <c r="D11" s="32" t="s">
        <v>121</v>
      </c>
      <c r="E11" s="139" t="s">
        <v>108</v>
      </c>
      <c r="F11" s="32" t="s">
        <v>122</v>
      </c>
      <c r="G11" s="97"/>
      <c r="H11" s="26">
        <v>25</v>
      </c>
      <c r="I11" s="26">
        <v>4</v>
      </c>
      <c r="J11" s="26">
        <v>4790</v>
      </c>
      <c r="K11" s="26">
        <v>2030</v>
      </c>
      <c r="L11" s="32" t="str">
        <f t="shared" si="0"/>
        <v>2029-2030</v>
      </c>
      <c r="N11" s="26"/>
      <c r="O11" s="26"/>
      <c r="P11" s="26"/>
    </row>
    <row r="12" spans="1:16" ht="22.5" x14ac:dyDescent="0.25">
      <c r="A12" s="139" t="s">
        <v>116</v>
      </c>
      <c r="B12" s="26" t="s">
        <v>127</v>
      </c>
      <c r="C12" s="26">
        <v>16</v>
      </c>
      <c r="D12" s="32" t="s">
        <v>121</v>
      </c>
      <c r="E12" s="139" t="s">
        <v>108</v>
      </c>
      <c r="F12" s="32" t="s">
        <v>122</v>
      </c>
      <c r="G12" s="97"/>
      <c r="H12" s="26">
        <v>25</v>
      </c>
      <c r="I12" s="26">
        <v>4</v>
      </c>
      <c r="J12" s="26">
        <v>3450</v>
      </c>
      <c r="K12" s="26">
        <v>2030</v>
      </c>
      <c r="L12" s="32" t="str">
        <f t="shared" si="0"/>
        <v>2029-2030</v>
      </c>
      <c r="N12" s="26"/>
      <c r="O12" s="26"/>
      <c r="P12" s="26"/>
    </row>
    <row r="13" spans="1:16" x14ac:dyDescent="0.25">
      <c r="A13" s="139" t="s">
        <v>116</v>
      </c>
      <c r="B13" s="26" t="s">
        <v>128</v>
      </c>
      <c r="C13" s="26">
        <v>0</v>
      </c>
      <c r="D13" s="32" t="s">
        <v>118</v>
      </c>
      <c r="E13" s="139" t="s">
        <v>109</v>
      </c>
      <c r="F13" s="97"/>
      <c r="G13" s="97"/>
      <c r="H13" s="26">
        <v>25</v>
      </c>
      <c r="I13" s="26"/>
      <c r="J13" s="26"/>
      <c r="K13" s="26">
        <v>2031</v>
      </c>
      <c r="L13" s="32" t="str">
        <f t="shared" si="0"/>
        <v>2030-2031</v>
      </c>
      <c r="N13" s="26"/>
      <c r="O13" s="26"/>
      <c r="P13" s="26"/>
    </row>
    <row r="14" spans="1:16" ht="22.5" x14ac:dyDescent="0.25">
      <c r="A14" s="139" t="s">
        <v>116</v>
      </c>
      <c r="B14" s="26" t="s">
        <v>129</v>
      </c>
      <c r="C14" s="26">
        <v>10</v>
      </c>
      <c r="D14" s="32" t="s">
        <v>121</v>
      </c>
      <c r="E14" s="139" t="s">
        <v>108</v>
      </c>
      <c r="F14" s="32" t="s">
        <v>122</v>
      </c>
      <c r="G14" s="97"/>
      <c r="H14" s="26">
        <v>25</v>
      </c>
      <c r="I14" s="26">
        <v>5</v>
      </c>
      <c r="J14" s="26">
        <v>4550</v>
      </c>
      <c r="K14" s="26">
        <v>2031</v>
      </c>
      <c r="L14" s="32" t="str">
        <f t="shared" si="0"/>
        <v>2030-2031</v>
      </c>
      <c r="N14" s="26"/>
      <c r="O14" s="26"/>
      <c r="P14" s="26"/>
    </row>
    <row r="15" spans="1:16" x14ac:dyDescent="0.25">
      <c r="A15" s="139" t="s">
        <v>116</v>
      </c>
      <c r="B15" s="26" t="s">
        <v>130</v>
      </c>
      <c r="C15" s="26">
        <v>0</v>
      </c>
      <c r="D15" s="32" t="s">
        <v>118</v>
      </c>
      <c r="E15" s="139" t="s">
        <v>109</v>
      </c>
      <c r="F15" s="97"/>
      <c r="G15" s="97"/>
      <c r="H15" s="26">
        <v>25</v>
      </c>
      <c r="I15" s="26"/>
      <c r="J15" s="26"/>
      <c r="K15" s="26">
        <v>2032</v>
      </c>
      <c r="L15" s="32" t="str">
        <f t="shared" si="0"/>
        <v>2031-2032</v>
      </c>
      <c r="N15" s="26"/>
      <c r="O15" s="26"/>
      <c r="P15" s="26"/>
    </row>
    <row r="16" spans="1:16" x14ac:dyDescent="0.25">
      <c r="A16" s="139" t="s">
        <v>116</v>
      </c>
      <c r="B16" s="26" t="s">
        <v>131</v>
      </c>
      <c r="C16" s="26">
        <v>0</v>
      </c>
      <c r="D16" s="32" t="s">
        <v>118</v>
      </c>
      <c r="E16" s="139" t="s">
        <v>109</v>
      </c>
      <c r="F16" s="97"/>
      <c r="G16" s="97"/>
      <c r="H16" s="26">
        <v>25</v>
      </c>
      <c r="I16" s="26"/>
      <c r="J16" s="26"/>
      <c r="K16" s="26">
        <v>2033</v>
      </c>
      <c r="L16" s="32" t="str">
        <f t="shared" si="0"/>
        <v>2032-2033</v>
      </c>
      <c r="N16" s="26"/>
      <c r="O16" s="26"/>
      <c r="P16" s="26"/>
    </row>
    <row r="17" spans="1:16" x14ac:dyDescent="0.25">
      <c r="A17" s="139" t="s">
        <v>116</v>
      </c>
      <c r="B17" s="26" t="s">
        <v>132</v>
      </c>
      <c r="C17" s="26">
        <v>0</v>
      </c>
      <c r="D17" s="32" t="s">
        <v>118</v>
      </c>
      <c r="E17" s="139" t="s">
        <v>109</v>
      </c>
      <c r="F17" s="97"/>
      <c r="G17" s="97"/>
      <c r="H17" s="26">
        <v>25</v>
      </c>
      <c r="I17" s="26"/>
      <c r="J17" s="26"/>
      <c r="K17" s="26">
        <v>2034</v>
      </c>
      <c r="L17" s="32" t="str">
        <f t="shared" si="0"/>
        <v>2033-2034</v>
      </c>
      <c r="N17" s="26"/>
      <c r="O17" s="26"/>
      <c r="P17" s="26"/>
    </row>
    <row r="18" spans="1:16" ht="22.5" x14ac:dyDescent="0.25">
      <c r="A18" s="139" t="s">
        <v>116</v>
      </c>
      <c r="B18" s="26" t="s">
        <v>133</v>
      </c>
      <c r="C18" s="26">
        <v>16</v>
      </c>
      <c r="D18" s="32" t="s">
        <v>121</v>
      </c>
      <c r="E18" s="139" t="s">
        <v>108</v>
      </c>
      <c r="F18" s="32" t="s">
        <v>122</v>
      </c>
      <c r="G18" s="97"/>
      <c r="H18" s="26">
        <v>25</v>
      </c>
      <c r="I18" s="26">
        <v>9</v>
      </c>
      <c r="J18" s="26">
        <v>4910</v>
      </c>
      <c r="K18" s="26">
        <v>2034</v>
      </c>
      <c r="L18" s="32" t="str">
        <f t="shared" si="0"/>
        <v>2033-2034</v>
      </c>
      <c r="N18" s="26"/>
      <c r="O18" s="26"/>
      <c r="P18" s="26"/>
    </row>
    <row r="19" spans="1:16" x14ac:dyDescent="0.25">
      <c r="A19" s="21" t="s">
        <v>102</v>
      </c>
      <c r="B19" s="22"/>
      <c r="C19" s="22"/>
      <c r="D19" s="23"/>
      <c r="E19" s="23"/>
      <c r="F19" s="36"/>
      <c r="G19" s="98"/>
      <c r="H19" s="22"/>
      <c r="I19" s="22"/>
      <c r="J19" s="96"/>
      <c r="K19" s="22"/>
      <c r="L19" s="22"/>
    </row>
    <row r="20" spans="1:16" ht="45" x14ac:dyDescent="0.25">
      <c r="A20" s="32" t="s">
        <v>116</v>
      </c>
      <c r="B20" s="32" t="s">
        <v>134</v>
      </c>
      <c r="C20" s="32"/>
      <c r="D20" s="32" t="s">
        <v>135</v>
      </c>
      <c r="E20" s="32" t="s">
        <v>109</v>
      </c>
      <c r="F20" s="32"/>
      <c r="G20" s="97" t="s">
        <v>136</v>
      </c>
      <c r="H20" s="32"/>
      <c r="I20" s="32"/>
      <c r="J20" s="26"/>
      <c r="K20" s="139">
        <v>2026</v>
      </c>
      <c r="L20" s="32" t="str">
        <f t="shared" si="0"/>
        <v>2025-2026</v>
      </c>
    </row>
    <row r="21" spans="1:16" ht="33.75" x14ac:dyDescent="0.25">
      <c r="A21" s="32" t="s">
        <v>116</v>
      </c>
      <c r="B21" s="32" t="s">
        <v>137</v>
      </c>
      <c r="C21" s="26"/>
      <c r="D21" s="32" t="s">
        <v>138</v>
      </c>
      <c r="E21" s="32" t="s">
        <v>109</v>
      </c>
      <c r="F21" s="32"/>
      <c r="G21" s="140"/>
      <c r="H21" s="26"/>
      <c r="I21" s="26"/>
      <c r="J21" s="26"/>
      <c r="K21" s="139">
        <v>2026</v>
      </c>
      <c r="L21" s="32" t="str">
        <f t="shared" si="0"/>
        <v>2025-2026</v>
      </c>
    </row>
    <row r="22" spans="1:16" ht="33.75" x14ac:dyDescent="0.25">
      <c r="A22" s="32" t="s">
        <v>116</v>
      </c>
      <c r="B22" s="32" t="s">
        <v>139</v>
      </c>
      <c r="D22" s="32" t="s">
        <v>138</v>
      </c>
      <c r="E22" s="32" t="s">
        <v>109</v>
      </c>
      <c r="K22" s="139">
        <v>2026</v>
      </c>
      <c r="L22" s="32" t="str">
        <f t="shared" si="0"/>
        <v>2025-2026</v>
      </c>
    </row>
    <row r="23" spans="1:16" ht="33.75" x14ac:dyDescent="0.25">
      <c r="A23" s="183" t="s">
        <v>116</v>
      </c>
      <c r="B23" s="32" t="s">
        <v>140</v>
      </c>
      <c r="D23" s="32" t="s">
        <v>138</v>
      </c>
      <c r="E23" s="32" t="s">
        <v>109</v>
      </c>
      <c r="K23" s="139">
        <v>2026</v>
      </c>
      <c r="L23" s="32" t="str">
        <f t="shared" si="0"/>
        <v>2025-2026</v>
      </c>
      <c r="M23" s="32"/>
    </row>
    <row r="24" spans="1:16" ht="33.75" x14ac:dyDescent="0.25">
      <c r="A24" s="183" t="s">
        <v>116</v>
      </c>
      <c r="B24" s="32" t="s">
        <v>141</v>
      </c>
      <c r="C24" s="26"/>
      <c r="D24" s="32" t="s">
        <v>138</v>
      </c>
      <c r="E24" s="32" t="s">
        <v>109</v>
      </c>
      <c r="F24" s="26"/>
      <c r="G24" s="97"/>
      <c r="H24" s="26"/>
      <c r="I24" s="26"/>
      <c r="J24" s="26"/>
      <c r="K24" s="139">
        <v>2028</v>
      </c>
      <c r="L24" s="32" t="str">
        <f t="shared" si="0"/>
        <v>2027-2028</v>
      </c>
    </row>
    <row r="25" spans="1:16" ht="33.75" x14ac:dyDescent="0.25">
      <c r="A25" s="139" t="s">
        <v>116</v>
      </c>
      <c r="B25" s="32" t="s">
        <v>142</v>
      </c>
      <c r="C25" s="26"/>
      <c r="D25" s="32" t="s">
        <v>138</v>
      </c>
      <c r="E25" s="32" t="s">
        <v>109</v>
      </c>
      <c r="F25" s="26"/>
      <c r="G25" s="97"/>
      <c r="H25" s="26"/>
      <c r="I25" s="26"/>
      <c r="J25" s="26"/>
      <c r="K25" s="139">
        <v>2031</v>
      </c>
      <c r="L25" s="32" t="str">
        <f t="shared" si="0"/>
        <v>2030-2031</v>
      </c>
    </row>
    <row r="26" spans="1:16" ht="33.75" x14ac:dyDescent="0.25">
      <c r="A26" s="139" t="s">
        <v>116</v>
      </c>
      <c r="B26" s="32" t="s">
        <v>143</v>
      </c>
      <c r="C26" s="26"/>
      <c r="D26" s="32" t="s">
        <v>138</v>
      </c>
      <c r="E26" s="32" t="s">
        <v>109</v>
      </c>
      <c r="F26" s="26"/>
      <c r="G26" s="97"/>
      <c r="H26" s="26"/>
      <c r="I26" s="26"/>
      <c r="J26" s="26"/>
      <c r="K26" s="139">
        <v>2032</v>
      </c>
      <c r="L26" s="32" t="str">
        <f t="shared" si="0"/>
        <v>2031-2032</v>
      </c>
    </row>
    <row r="27" spans="1:16" ht="33.75" x14ac:dyDescent="0.25">
      <c r="A27" s="139" t="s">
        <v>116</v>
      </c>
      <c r="B27" s="32" t="s">
        <v>144</v>
      </c>
      <c r="C27" s="26"/>
      <c r="D27" s="32" t="s">
        <v>138</v>
      </c>
      <c r="E27" s="32" t="s">
        <v>109</v>
      </c>
      <c r="F27" s="26"/>
      <c r="G27" s="97"/>
      <c r="H27" s="26"/>
      <c r="I27" s="26"/>
      <c r="J27" s="26"/>
      <c r="K27" s="139">
        <v>2032</v>
      </c>
      <c r="L27" s="32" t="str">
        <f t="shared" si="0"/>
        <v>2031-2032</v>
      </c>
    </row>
    <row r="28" spans="1:16" ht="33.75" x14ac:dyDescent="0.25">
      <c r="A28" s="139" t="s">
        <v>116</v>
      </c>
      <c r="B28" s="32" t="s">
        <v>145</v>
      </c>
      <c r="C28" s="26"/>
      <c r="D28" s="32" t="s">
        <v>138</v>
      </c>
      <c r="E28" s="32" t="s">
        <v>109</v>
      </c>
      <c r="F28" s="26"/>
      <c r="G28" s="97"/>
      <c r="H28" s="26"/>
      <c r="I28" s="26"/>
      <c r="J28" s="26"/>
      <c r="K28" s="139">
        <v>2033</v>
      </c>
      <c r="L28" s="32" t="str">
        <f t="shared" si="0"/>
        <v>2032-2033</v>
      </c>
    </row>
    <row r="29" spans="1:16" ht="27.75" customHeight="1" x14ac:dyDescent="0.25">
      <c r="A29" s="26"/>
      <c r="B29" s="26"/>
      <c r="C29" s="26"/>
      <c r="D29" s="25"/>
      <c r="E29" s="26"/>
      <c r="F29" s="26"/>
      <c r="G29" s="97"/>
      <c r="H29" s="26"/>
      <c r="I29" s="26"/>
      <c r="J29" s="26"/>
      <c r="K29" s="26"/>
      <c r="L29" s="26"/>
    </row>
    <row r="30" spans="1:16" ht="27.75" customHeight="1" x14ac:dyDescent="0.25">
      <c r="A30" s="26"/>
      <c r="B30" s="26"/>
      <c r="C30" s="26"/>
      <c r="D30" s="25"/>
      <c r="E30" s="26"/>
      <c r="F30" s="26"/>
      <c r="G30" s="97"/>
      <c r="H30" s="26"/>
      <c r="I30" s="26"/>
      <c r="J30" s="26"/>
      <c r="K30" s="26"/>
      <c r="L30" s="26"/>
    </row>
    <row r="31" spans="1:16" ht="27.75" customHeight="1" x14ac:dyDescent="0.25">
      <c r="A31" s="26"/>
      <c r="B31" s="26"/>
      <c r="C31" s="26"/>
      <c r="D31" s="25"/>
      <c r="E31" s="26"/>
      <c r="F31" s="26"/>
      <c r="G31" s="97"/>
      <c r="H31" s="26"/>
      <c r="I31" s="26"/>
      <c r="J31" s="26"/>
      <c r="K31" s="26"/>
      <c r="L31" s="26"/>
    </row>
    <row r="32" spans="1:16" ht="27.75" customHeight="1" x14ac:dyDescent="0.25">
      <c r="A32" s="26"/>
      <c r="B32" s="26"/>
      <c r="C32" s="26"/>
      <c r="D32" s="25"/>
      <c r="E32" s="26"/>
      <c r="F32" s="26"/>
      <c r="G32" s="97"/>
      <c r="H32" s="26"/>
      <c r="I32" s="26"/>
      <c r="J32" s="26"/>
      <c r="K32" s="26"/>
      <c r="L32" s="26"/>
    </row>
    <row r="33" spans="1:12" ht="27.75" customHeight="1" x14ac:dyDescent="0.25">
      <c r="A33" s="26"/>
      <c r="B33" s="26"/>
      <c r="C33" s="26"/>
      <c r="D33" s="25"/>
      <c r="E33" s="26"/>
      <c r="F33" s="26"/>
      <c r="G33" s="97"/>
      <c r="H33" s="26"/>
      <c r="I33" s="26"/>
      <c r="J33" s="26"/>
      <c r="K33" s="26"/>
      <c r="L33" s="26"/>
    </row>
    <row r="34" spans="1:12" ht="27.75" customHeight="1" x14ac:dyDescent="0.25">
      <c r="A34" s="26"/>
      <c r="B34" s="26"/>
      <c r="C34" s="26"/>
      <c r="D34" s="25"/>
      <c r="E34" s="26"/>
      <c r="F34" s="26"/>
      <c r="G34" s="97"/>
      <c r="H34" s="26"/>
      <c r="I34" s="26"/>
      <c r="J34" s="26"/>
      <c r="K34" s="26"/>
      <c r="L34" s="26"/>
    </row>
    <row r="35" spans="1:12" ht="27.75" customHeight="1" x14ac:dyDescent="0.25">
      <c r="A35" s="26"/>
      <c r="B35" s="26"/>
      <c r="C35" s="26"/>
      <c r="D35" s="25"/>
      <c r="E35" s="26"/>
      <c r="F35" s="26"/>
      <c r="G35" s="97"/>
      <c r="H35" s="26"/>
      <c r="I35" s="26"/>
      <c r="J35" s="26"/>
      <c r="K35" s="26"/>
      <c r="L35" s="26"/>
    </row>
    <row r="36" spans="1:12" ht="27.75" customHeight="1" x14ac:dyDescent="0.25">
      <c r="A36" s="26"/>
      <c r="B36" s="26"/>
      <c r="C36" s="26"/>
      <c r="D36" s="25"/>
      <c r="E36" s="26"/>
      <c r="F36" s="26"/>
      <c r="G36" s="97"/>
      <c r="H36" s="26"/>
      <c r="I36" s="26"/>
      <c r="J36" s="26"/>
      <c r="K36" s="26"/>
      <c r="L36" s="26"/>
    </row>
    <row r="37" spans="1:12" ht="27.75" customHeight="1" x14ac:dyDescent="0.25">
      <c r="A37" s="26"/>
      <c r="B37" s="26"/>
      <c r="C37" s="26"/>
      <c r="D37" s="25"/>
      <c r="E37" s="26"/>
      <c r="F37" s="26"/>
      <c r="G37" s="97"/>
      <c r="H37" s="26"/>
      <c r="I37" s="26"/>
      <c r="J37" s="26"/>
      <c r="K37" s="26"/>
      <c r="L37" s="26"/>
    </row>
    <row r="38" spans="1:12" ht="27.75" customHeight="1" x14ac:dyDescent="0.25">
      <c r="A38" s="26"/>
      <c r="B38" s="26"/>
      <c r="C38" s="26"/>
      <c r="D38" s="25"/>
      <c r="E38" s="26"/>
      <c r="F38" s="26"/>
      <c r="G38" s="97"/>
      <c r="H38" s="26"/>
      <c r="I38" s="26"/>
      <c r="J38" s="26"/>
      <c r="K38" s="26"/>
      <c r="L38" s="26"/>
    </row>
    <row r="39" spans="1:12" ht="27.75" customHeight="1" x14ac:dyDescent="0.25">
      <c r="A39" s="26"/>
      <c r="B39" s="26"/>
      <c r="C39" s="26"/>
      <c r="D39" s="25"/>
      <c r="E39" s="26"/>
      <c r="F39" s="26"/>
      <c r="G39" s="97"/>
      <c r="H39" s="26"/>
      <c r="I39" s="26"/>
      <c r="J39" s="26"/>
      <c r="K39" s="26"/>
      <c r="L39" s="26"/>
    </row>
    <row r="40" spans="1:12" ht="27.75" customHeight="1" x14ac:dyDescent="0.25">
      <c r="A40" s="26"/>
      <c r="B40" s="26"/>
      <c r="C40" s="26"/>
      <c r="D40" s="25"/>
      <c r="E40" s="26"/>
      <c r="F40" s="26"/>
      <c r="G40" s="97"/>
      <c r="H40" s="26"/>
      <c r="I40" s="26"/>
      <c r="J40" s="26"/>
      <c r="K40" s="26"/>
      <c r="L40" s="26"/>
    </row>
    <row r="41" spans="1:12" ht="27.75" customHeight="1" x14ac:dyDescent="0.25">
      <c r="A41" s="26"/>
      <c r="B41" s="26"/>
      <c r="C41" s="26"/>
      <c r="D41" s="25"/>
      <c r="E41" s="26"/>
      <c r="F41" s="26"/>
      <c r="G41" s="97"/>
      <c r="H41" s="26"/>
      <c r="I41" s="26"/>
      <c r="J41" s="26"/>
      <c r="K41" s="26"/>
      <c r="L41" s="26"/>
    </row>
    <row r="42" spans="1:12" ht="27.75" customHeight="1" x14ac:dyDescent="0.25">
      <c r="A42" s="26"/>
      <c r="B42" s="26"/>
      <c r="C42" s="26"/>
      <c r="D42" s="25"/>
      <c r="E42" s="26"/>
      <c r="F42" s="26"/>
      <c r="G42" s="97"/>
      <c r="H42" s="26"/>
      <c r="I42" s="26"/>
      <c r="J42" s="26"/>
      <c r="K42" s="26"/>
      <c r="L42" s="26"/>
    </row>
    <row r="43" spans="1:12" ht="27.75" customHeight="1" x14ac:dyDescent="0.25">
      <c r="A43" s="26"/>
      <c r="B43" s="26"/>
      <c r="C43" s="26"/>
      <c r="D43" s="25"/>
      <c r="E43" s="26"/>
      <c r="F43" s="26"/>
      <c r="G43" s="97"/>
      <c r="H43" s="26"/>
      <c r="I43" s="26"/>
      <c r="J43" s="26"/>
      <c r="K43" s="26"/>
      <c r="L43" s="26"/>
    </row>
    <row r="44" spans="1:12" ht="27.75" customHeight="1" x14ac:dyDescent="0.25">
      <c r="A44" s="26"/>
      <c r="B44" s="26"/>
      <c r="C44" s="26"/>
      <c r="D44" s="25"/>
      <c r="E44" s="26"/>
      <c r="F44" s="26"/>
      <c r="G44" s="97"/>
      <c r="H44" s="26"/>
      <c r="I44" s="26"/>
      <c r="J44" s="26"/>
      <c r="K44" s="26"/>
      <c r="L44" s="26"/>
    </row>
    <row r="45" spans="1:12" ht="27.75" customHeight="1" x14ac:dyDescent="0.25">
      <c r="A45" s="26"/>
      <c r="B45" s="26"/>
      <c r="C45" s="26"/>
      <c r="D45" s="25"/>
      <c r="E45" s="26"/>
      <c r="F45" s="26"/>
      <c r="G45" s="97"/>
      <c r="H45" s="26"/>
      <c r="I45" s="26"/>
      <c r="J45" s="26"/>
      <c r="K45" s="26"/>
      <c r="L45" s="26"/>
    </row>
    <row r="46" spans="1:12" ht="27.75" customHeight="1" x14ac:dyDescent="0.25">
      <c r="A46" s="26"/>
      <c r="B46" s="26"/>
      <c r="C46" s="26"/>
      <c r="D46" s="25"/>
      <c r="E46" s="26"/>
      <c r="F46" s="26"/>
      <c r="G46" s="97"/>
      <c r="H46" s="26"/>
      <c r="I46" s="26"/>
      <c r="J46" s="26"/>
      <c r="K46" s="26"/>
      <c r="L46" s="26"/>
    </row>
    <row r="47" spans="1:12" ht="27.75" customHeight="1" x14ac:dyDescent="0.25">
      <c r="A47" s="26"/>
      <c r="B47" s="26"/>
      <c r="C47" s="26"/>
      <c r="D47" s="25"/>
      <c r="E47" s="26"/>
      <c r="F47" s="26"/>
      <c r="G47" s="97"/>
      <c r="H47" s="26"/>
      <c r="I47" s="26"/>
      <c r="J47" s="26"/>
      <c r="K47" s="26"/>
      <c r="L47" s="26"/>
    </row>
    <row r="48" spans="1:12" ht="27.75" customHeight="1" x14ac:dyDescent="0.25">
      <c r="A48" s="48"/>
      <c r="B48" s="48"/>
      <c r="C48" s="48"/>
      <c r="D48" s="82"/>
      <c r="E48" s="48"/>
      <c r="F48" s="48"/>
      <c r="G48" s="95"/>
      <c r="H48" s="48"/>
      <c r="I48" s="48"/>
      <c r="J48" s="48"/>
      <c r="K48" s="48"/>
      <c r="L48" s="48"/>
    </row>
    <row r="49" spans="1:12" ht="27.75" customHeight="1" x14ac:dyDescent="0.25">
      <c r="A49" s="48"/>
      <c r="B49" s="48"/>
      <c r="C49" s="48"/>
      <c r="D49" s="82"/>
      <c r="E49" s="48"/>
      <c r="F49" s="48"/>
      <c r="G49" s="48"/>
      <c r="H49" s="48"/>
      <c r="I49" s="48"/>
      <c r="J49" s="48"/>
      <c r="K49" s="48"/>
      <c r="L49" s="48"/>
    </row>
    <row r="50" spans="1:12" ht="27.75" customHeight="1" x14ac:dyDescent="0.25">
      <c r="A50" s="48"/>
      <c r="B50" s="48"/>
      <c r="C50" s="48"/>
      <c r="D50" s="82"/>
      <c r="E50" s="48"/>
      <c r="F50" s="48"/>
      <c r="G50" s="48"/>
      <c r="H50" s="48"/>
      <c r="I50" s="48"/>
      <c r="J50" s="48"/>
      <c r="K50" s="48"/>
      <c r="L50" s="48"/>
    </row>
    <row r="51" spans="1:12" ht="27.75" customHeight="1" x14ac:dyDescent="0.25">
      <c r="A51" s="48"/>
      <c r="B51" s="48"/>
      <c r="C51" s="48"/>
      <c r="D51" s="82"/>
      <c r="E51" s="48"/>
      <c r="F51" s="48"/>
      <c r="G51" s="48"/>
      <c r="H51" s="48"/>
      <c r="I51" s="48"/>
      <c r="J51" s="48"/>
      <c r="K51" s="48"/>
      <c r="L51" s="48"/>
    </row>
    <row r="52" spans="1:12" ht="27.75" customHeight="1" x14ac:dyDescent="0.25">
      <c r="A52" s="48"/>
      <c r="B52" s="48"/>
      <c r="C52" s="48"/>
      <c r="D52" s="82"/>
      <c r="E52" s="48"/>
      <c r="F52" s="48"/>
      <c r="G52" s="48"/>
      <c r="H52" s="48"/>
      <c r="I52" s="48"/>
      <c r="J52" s="48"/>
      <c r="K52" s="48"/>
      <c r="L52" s="48"/>
    </row>
    <row r="53" spans="1:12" ht="27.75" customHeight="1" x14ac:dyDescent="0.25">
      <c r="A53" s="48"/>
      <c r="B53" s="48"/>
      <c r="C53" s="48"/>
      <c r="D53" s="82"/>
      <c r="E53" s="48"/>
      <c r="F53" s="48"/>
      <c r="G53" s="48"/>
      <c r="H53" s="48"/>
      <c r="I53" s="48"/>
      <c r="J53" s="48"/>
      <c r="K53" s="48"/>
      <c r="L53" s="48"/>
    </row>
    <row r="54" spans="1:12" ht="27.75" customHeight="1" x14ac:dyDescent="0.25">
      <c r="A54" s="48"/>
      <c r="B54" s="48"/>
      <c r="C54" s="48"/>
      <c r="D54" s="82"/>
      <c r="E54" s="48"/>
      <c r="F54" s="48"/>
      <c r="G54" s="48"/>
      <c r="H54" s="48"/>
      <c r="I54" s="48"/>
      <c r="J54" s="48"/>
      <c r="K54" s="48"/>
      <c r="L54" s="48"/>
    </row>
    <row r="55" spans="1:12" ht="27.75" customHeight="1" x14ac:dyDescent="0.25">
      <c r="A55" s="48"/>
      <c r="B55" s="48"/>
      <c r="C55" s="48"/>
      <c r="D55" s="82"/>
      <c r="E55" s="48"/>
      <c r="F55" s="48"/>
      <c r="G55" s="48"/>
      <c r="H55" s="48"/>
      <c r="I55" s="48"/>
      <c r="J55" s="48"/>
      <c r="K55" s="48"/>
      <c r="L55" s="48"/>
    </row>
    <row r="56" spans="1:12" ht="27.75" customHeight="1" x14ac:dyDescent="0.25"/>
    <row r="57" spans="1:12" ht="27.75" customHeight="1" x14ac:dyDescent="0.25"/>
    <row r="58" spans="1:12" ht="27.75" customHeight="1" x14ac:dyDescent="0.25"/>
  </sheetData>
  <sheetProtection algorithmName="SHA-512" hashValue="FqfiHFzF/iXB9PHZ6e0ImnoLzNw+Vz8tgcaYE8WypYyMfhcQkp9oHabSkKyBF5flw8sWeQcG/Nb6+TQrGFGjjQ==" saltValue="F3MyU+aEBeTN4b0C/k2svQ==" spinCount="100000" sheet="1" objects="1" scenarios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59"/>
  <sheetViews>
    <sheetView workbookViewId="0"/>
  </sheetViews>
  <sheetFormatPr defaultRowHeight="15" x14ac:dyDescent="0.25"/>
  <cols>
    <col min="1" max="1" width="11.7109375" customWidth="1"/>
    <col min="2" max="2" width="15.140625" customWidth="1"/>
    <col min="3" max="3" width="12.42578125" customWidth="1"/>
    <col min="4" max="4" width="30.5703125" style="20" customWidth="1"/>
    <col min="5" max="5" width="13.85546875" customWidth="1"/>
    <col min="6" max="6" width="30" customWidth="1"/>
    <col min="7" max="7" width="10.140625" customWidth="1"/>
    <col min="8" max="8" width="10.28515625" customWidth="1"/>
    <col min="9" max="9" width="11.5703125" customWidth="1"/>
    <col min="10" max="10" width="11.42578125" customWidth="1"/>
    <col min="11" max="11" width="19.28515625" customWidth="1"/>
    <col min="12" max="12" width="30.85546875" customWidth="1"/>
  </cols>
  <sheetData>
    <row r="1" spans="1:16" ht="21.75" thickBot="1" x14ac:dyDescent="0.4">
      <c r="A1" s="99" t="s">
        <v>104</v>
      </c>
      <c r="B1" s="100"/>
      <c r="C1" s="100"/>
      <c r="D1" s="100"/>
      <c r="E1" s="103"/>
      <c r="F1" s="103"/>
      <c r="G1" s="103"/>
      <c r="H1" s="100"/>
      <c r="I1" s="100"/>
      <c r="J1" s="100"/>
      <c r="K1" s="103"/>
      <c r="L1" s="103"/>
      <c r="M1" s="27"/>
      <c r="N1" s="27"/>
      <c r="O1" s="27"/>
      <c r="P1" s="27"/>
    </row>
    <row r="2" spans="1:16" ht="51" x14ac:dyDescent="0.35">
      <c r="A2" s="102" t="s">
        <v>61</v>
      </c>
      <c r="B2" s="102" t="s">
        <v>62</v>
      </c>
      <c r="C2" s="102" t="s">
        <v>63</v>
      </c>
      <c r="D2" s="102" t="s">
        <v>64</v>
      </c>
      <c r="E2" s="102" t="s">
        <v>66</v>
      </c>
      <c r="F2" s="102" t="s">
        <v>111</v>
      </c>
      <c r="G2" s="102" t="s">
        <v>84</v>
      </c>
      <c r="H2" s="102" t="s">
        <v>83</v>
      </c>
      <c r="I2" s="102" t="s">
        <v>86</v>
      </c>
      <c r="J2" s="102" t="s">
        <v>85</v>
      </c>
      <c r="K2" s="102" t="s">
        <v>65</v>
      </c>
      <c r="L2" s="102" t="s">
        <v>110</v>
      </c>
      <c r="M2" s="27"/>
      <c r="N2" s="27"/>
      <c r="O2" s="27"/>
    </row>
    <row r="3" spans="1:16" ht="15" customHeight="1" x14ac:dyDescent="0.35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14"/>
      <c r="M3" s="27"/>
      <c r="N3" s="27"/>
      <c r="O3" s="27"/>
    </row>
    <row r="4" spans="1:16" ht="15" customHeight="1" x14ac:dyDescent="0.35">
      <c r="A4" s="21" t="s">
        <v>103</v>
      </c>
      <c r="B4" s="22"/>
      <c r="C4" s="22"/>
      <c r="D4" s="23"/>
      <c r="E4" s="22"/>
      <c r="F4" s="22"/>
      <c r="G4" s="22"/>
      <c r="H4" s="22"/>
      <c r="I4" s="22"/>
      <c r="J4" s="24"/>
      <c r="K4" s="22"/>
      <c r="L4" s="22"/>
      <c r="M4" s="27"/>
      <c r="N4" s="27"/>
      <c r="O4" s="27"/>
    </row>
    <row r="5" spans="1:16" ht="12.75" customHeight="1" x14ac:dyDescent="0.25">
      <c r="C5" s="20"/>
      <c r="D5"/>
    </row>
    <row r="6" spans="1:16" ht="12.75" customHeight="1" x14ac:dyDescent="0.25">
      <c r="C6" s="20"/>
      <c r="D6"/>
    </row>
    <row r="7" spans="1:16" ht="14.25" customHeight="1" x14ac:dyDescent="0.25">
      <c r="A7" s="48"/>
      <c r="B7" s="48"/>
      <c r="C7" s="48"/>
      <c r="D7" s="82"/>
      <c r="E7" s="94"/>
      <c r="F7" s="97"/>
      <c r="G7" s="48"/>
      <c r="H7" s="48"/>
      <c r="I7" s="26"/>
      <c r="J7" s="48"/>
      <c r="K7" s="48"/>
    </row>
    <row r="8" spans="1:16" ht="14.25" customHeight="1" x14ac:dyDescent="0.25">
      <c r="A8" s="48"/>
      <c r="B8" s="48"/>
      <c r="C8" s="48"/>
      <c r="D8" s="82"/>
      <c r="E8" s="94"/>
      <c r="F8" s="97"/>
      <c r="G8" s="48"/>
      <c r="H8" s="48"/>
      <c r="I8" s="26"/>
      <c r="J8" s="48"/>
      <c r="K8" s="48"/>
    </row>
    <row r="9" spans="1:16" ht="14.25" customHeight="1" x14ac:dyDescent="0.25">
      <c r="A9" s="48"/>
      <c r="B9" s="48"/>
      <c r="C9" s="48"/>
      <c r="D9" s="82"/>
      <c r="E9" s="94"/>
      <c r="F9" s="97"/>
      <c r="G9" s="48"/>
      <c r="H9" s="48"/>
      <c r="I9" s="26"/>
      <c r="J9" s="48"/>
      <c r="K9" s="48"/>
    </row>
    <row r="10" spans="1:16" ht="14.25" customHeight="1" x14ac:dyDescent="0.25">
      <c r="A10" s="48"/>
      <c r="B10" s="48"/>
      <c r="C10" s="48"/>
      <c r="D10" s="82"/>
      <c r="E10" s="94"/>
      <c r="F10" s="97"/>
      <c r="G10" s="48"/>
      <c r="H10" s="48"/>
      <c r="I10" s="26"/>
      <c r="J10" s="48"/>
      <c r="K10" s="48"/>
    </row>
    <row r="11" spans="1:16" ht="14.25" customHeight="1" x14ac:dyDescent="0.25">
      <c r="A11" s="48"/>
      <c r="B11" s="48"/>
      <c r="C11" s="48"/>
      <c r="D11" s="82"/>
      <c r="E11" s="94"/>
      <c r="F11" s="97"/>
      <c r="G11" s="48"/>
      <c r="H11" s="48"/>
      <c r="I11" s="26"/>
      <c r="J11" s="48"/>
      <c r="K11" s="48"/>
    </row>
    <row r="12" spans="1:16" ht="14.25" customHeight="1" x14ac:dyDescent="0.25">
      <c r="A12" s="48"/>
      <c r="B12" s="48"/>
      <c r="C12" s="48"/>
      <c r="D12" s="82"/>
      <c r="E12" s="94"/>
      <c r="F12" s="97"/>
      <c r="G12" s="48"/>
      <c r="H12" s="48"/>
      <c r="I12" s="26"/>
      <c r="J12" s="48"/>
      <c r="K12" s="48"/>
    </row>
    <row r="13" spans="1:16" ht="14.25" customHeight="1" x14ac:dyDescent="0.25">
      <c r="A13" s="48"/>
      <c r="B13" s="48"/>
      <c r="C13" s="48"/>
      <c r="D13" s="82"/>
      <c r="E13" s="94"/>
      <c r="F13" s="97"/>
      <c r="G13" s="48"/>
      <c r="H13" s="48"/>
      <c r="I13" s="26"/>
      <c r="J13" s="48"/>
      <c r="K13" s="48"/>
    </row>
    <row r="14" spans="1:16" ht="17.25" customHeight="1" x14ac:dyDescent="0.25">
      <c r="A14" s="21" t="s">
        <v>105</v>
      </c>
      <c r="B14" s="22"/>
      <c r="C14" s="22"/>
      <c r="D14" s="23"/>
      <c r="E14" s="36"/>
      <c r="F14" s="98"/>
      <c r="G14" s="22"/>
      <c r="H14" s="22"/>
      <c r="I14" s="96"/>
      <c r="J14" s="22"/>
      <c r="K14" s="22"/>
      <c r="L14" s="22"/>
    </row>
    <row r="15" spans="1:16" ht="72" customHeight="1" x14ac:dyDescent="0.25"/>
    <row r="16" spans="1:16" ht="14.25" customHeight="1" x14ac:dyDescent="0.25"/>
    <row r="17" spans="1:13" ht="14.25" customHeight="1" x14ac:dyDescent="0.25">
      <c r="M17" s="32"/>
    </row>
    <row r="18" spans="1:13" ht="14.25" customHeight="1" x14ac:dyDescent="0.25">
      <c r="A18" s="26"/>
      <c r="B18" s="26"/>
      <c r="C18" s="26"/>
      <c r="D18" s="25"/>
      <c r="E18" s="26"/>
      <c r="F18" s="26"/>
      <c r="G18" s="97"/>
      <c r="H18" s="26"/>
      <c r="I18" s="26"/>
      <c r="J18" s="26"/>
      <c r="K18" s="26"/>
      <c r="L18" s="26"/>
    </row>
    <row r="19" spans="1:13" ht="11.25" customHeight="1" x14ac:dyDescent="0.25">
      <c r="A19" s="26"/>
      <c r="B19" s="26"/>
      <c r="C19" s="26"/>
      <c r="D19" s="25"/>
      <c r="E19" s="26"/>
      <c r="F19" s="26"/>
      <c r="G19" s="97"/>
      <c r="H19" s="26"/>
      <c r="I19" s="26"/>
      <c r="J19" s="26"/>
      <c r="K19" s="26"/>
      <c r="L19" s="26"/>
    </row>
    <row r="20" spans="1:13" ht="15.75" customHeight="1" x14ac:dyDescent="0.25">
      <c r="A20" s="26"/>
      <c r="B20" s="26"/>
      <c r="C20" s="26"/>
      <c r="D20" s="25"/>
      <c r="E20" s="26"/>
      <c r="F20" s="26"/>
      <c r="G20" s="97"/>
      <c r="H20" s="26"/>
      <c r="I20" s="26"/>
      <c r="J20" s="26"/>
      <c r="K20" s="26"/>
      <c r="L20" s="26"/>
    </row>
    <row r="21" spans="1:13" ht="15.75" customHeight="1" x14ac:dyDescent="0.25">
      <c r="A21" s="26"/>
      <c r="B21" s="26"/>
      <c r="C21" s="26"/>
      <c r="D21" s="25"/>
      <c r="E21" s="26"/>
      <c r="F21" s="26"/>
      <c r="G21" s="97"/>
      <c r="H21" s="26"/>
      <c r="I21" s="26"/>
      <c r="J21" s="26"/>
      <c r="K21" s="26"/>
      <c r="L21" s="26"/>
    </row>
    <row r="22" spans="1:13" ht="15.75" customHeight="1" x14ac:dyDescent="0.25">
      <c r="A22" s="26"/>
      <c r="B22" s="26"/>
      <c r="C22" s="26"/>
      <c r="D22" s="25"/>
      <c r="E22" s="26"/>
      <c r="F22" s="26"/>
      <c r="G22" s="97"/>
      <c r="H22" s="26"/>
      <c r="I22" s="26"/>
      <c r="J22" s="26"/>
      <c r="K22" s="26"/>
      <c r="L22" s="26"/>
    </row>
    <row r="23" spans="1:13" ht="15.75" customHeight="1" x14ac:dyDescent="0.25">
      <c r="A23" s="26"/>
      <c r="B23" s="26"/>
      <c r="C23" s="26"/>
      <c r="D23" s="25"/>
      <c r="E23" s="26"/>
      <c r="F23" s="26"/>
      <c r="G23" s="97"/>
      <c r="H23" s="26"/>
      <c r="I23" s="26"/>
      <c r="J23" s="26"/>
      <c r="K23" s="26"/>
      <c r="L23" s="26"/>
    </row>
    <row r="24" spans="1:13" ht="15.75" customHeight="1" x14ac:dyDescent="0.25">
      <c r="A24" s="26"/>
      <c r="B24" s="26"/>
      <c r="C24" s="26"/>
      <c r="D24" s="25"/>
      <c r="E24" s="26"/>
      <c r="F24" s="26"/>
      <c r="G24" s="97"/>
      <c r="H24" s="26"/>
      <c r="I24" s="26"/>
      <c r="J24" s="26"/>
      <c r="K24" s="26"/>
      <c r="L24" s="26"/>
    </row>
    <row r="25" spans="1:13" ht="15.75" customHeight="1" x14ac:dyDescent="0.25">
      <c r="A25" s="26"/>
      <c r="B25" s="26"/>
      <c r="C25" s="26"/>
      <c r="D25" s="25"/>
      <c r="E25" s="26"/>
      <c r="F25" s="26"/>
      <c r="G25" s="97"/>
      <c r="H25" s="26"/>
      <c r="I25" s="26"/>
      <c r="J25" s="26"/>
      <c r="K25" s="26"/>
      <c r="L25" s="26"/>
    </row>
    <row r="26" spans="1:13" ht="15.75" customHeight="1" x14ac:dyDescent="0.25">
      <c r="A26" s="26"/>
      <c r="B26" s="26"/>
      <c r="C26" s="26"/>
      <c r="D26" s="25"/>
      <c r="E26" s="26"/>
      <c r="F26" s="26"/>
      <c r="G26" s="97"/>
      <c r="H26" s="26"/>
      <c r="I26" s="26"/>
      <c r="J26" s="26"/>
      <c r="K26" s="26"/>
      <c r="L26" s="26"/>
    </row>
    <row r="27" spans="1:13" ht="27.75" customHeight="1" x14ac:dyDescent="0.25">
      <c r="A27" s="26"/>
      <c r="B27" s="26"/>
      <c r="C27" s="26"/>
      <c r="D27" s="25"/>
      <c r="E27" s="26"/>
      <c r="F27" s="26"/>
      <c r="G27" s="97"/>
      <c r="H27" s="26"/>
      <c r="I27" s="26"/>
      <c r="J27" s="26"/>
      <c r="K27" s="26"/>
      <c r="L27" s="26"/>
    </row>
    <row r="28" spans="1:13" ht="27.75" customHeight="1" x14ac:dyDescent="0.25">
      <c r="A28" s="26"/>
      <c r="B28" s="26"/>
      <c r="C28" s="26"/>
      <c r="D28" s="25"/>
      <c r="E28" s="26"/>
      <c r="F28" s="26"/>
      <c r="G28" s="97"/>
      <c r="H28" s="26"/>
      <c r="I28" s="26"/>
      <c r="J28" s="26"/>
      <c r="K28" s="26"/>
      <c r="L28" s="26"/>
    </row>
    <row r="29" spans="1:13" ht="27.75" customHeight="1" x14ac:dyDescent="0.25">
      <c r="A29" s="26"/>
      <c r="B29" s="26"/>
      <c r="C29" s="26"/>
      <c r="D29" s="25"/>
      <c r="E29" s="26"/>
      <c r="F29" s="26"/>
      <c r="G29" s="97"/>
      <c r="H29" s="26"/>
      <c r="I29" s="26"/>
      <c r="J29" s="26"/>
      <c r="K29" s="26"/>
      <c r="L29" s="26"/>
    </row>
    <row r="30" spans="1:13" ht="27.75" customHeight="1" x14ac:dyDescent="0.25">
      <c r="A30" s="26"/>
      <c r="B30" s="26"/>
      <c r="C30" s="26"/>
      <c r="D30" s="25"/>
      <c r="E30" s="26"/>
      <c r="F30" s="26"/>
      <c r="G30" s="97"/>
      <c r="H30" s="26"/>
      <c r="I30" s="26"/>
      <c r="J30" s="26"/>
      <c r="K30" s="26"/>
      <c r="L30" s="26"/>
    </row>
    <row r="31" spans="1:13" ht="27.75" customHeight="1" x14ac:dyDescent="0.25">
      <c r="A31" s="26"/>
      <c r="B31" s="26"/>
      <c r="C31" s="26"/>
      <c r="D31" s="25"/>
      <c r="E31" s="26"/>
      <c r="F31" s="26"/>
      <c r="G31" s="97"/>
      <c r="H31" s="26"/>
      <c r="I31" s="26"/>
      <c r="J31" s="26"/>
      <c r="K31" s="26"/>
      <c r="L31" s="26"/>
    </row>
    <row r="32" spans="1:13" ht="27.75" customHeight="1" x14ac:dyDescent="0.25">
      <c r="A32" s="26"/>
      <c r="B32" s="26"/>
      <c r="C32" s="26"/>
      <c r="D32" s="25"/>
      <c r="E32" s="26"/>
      <c r="F32" s="26"/>
      <c r="G32" s="97"/>
      <c r="H32" s="26"/>
      <c r="I32" s="26"/>
      <c r="J32" s="26"/>
      <c r="K32" s="26"/>
      <c r="L32" s="26"/>
    </row>
    <row r="33" spans="1:12" ht="27.75" customHeight="1" x14ac:dyDescent="0.25">
      <c r="A33" s="26"/>
      <c r="B33" s="26"/>
      <c r="C33" s="26"/>
      <c r="D33" s="25"/>
      <c r="E33" s="26"/>
      <c r="F33" s="26"/>
      <c r="G33" s="97"/>
      <c r="H33" s="26"/>
      <c r="I33" s="26"/>
      <c r="J33" s="26"/>
      <c r="K33" s="26"/>
      <c r="L33" s="26"/>
    </row>
    <row r="34" spans="1:12" ht="27.75" customHeight="1" x14ac:dyDescent="0.25">
      <c r="A34" s="26"/>
      <c r="B34" s="26"/>
      <c r="C34" s="26"/>
      <c r="D34" s="25"/>
      <c r="E34" s="26"/>
      <c r="F34" s="26"/>
      <c r="G34" s="97"/>
      <c r="H34" s="26"/>
      <c r="I34" s="26"/>
      <c r="J34" s="26"/>
      <c r="K34" s="26"/>
      <c r="L34" s="26"/>
    </row>
    <row r="35" spans="1:12" ht="27.75" customHeight="1" x14ac:dyDescent="0.25">
      <c r="A35" s="26"/>
      <c r="B35" s="26"/>
      <c r="C35" s="26"/>
      <c r="D35" s="25"/>
      <c r="E35" s="26"/>
      <c r="F35" s="26"/>
      <c r="G35" s="97"/>
      <c r="H35" s="26"/>
      <c r="I35" s="26"/>
      <c r="J35" s="26"/>
      <c r="K35" s="26"/>
      <c r="L35" s="26"/>
    </row>
    <row r="36" spans="1:12" ht="27.75" customHeight="1" x14ac:dyDescent="0.25">
      <c r="A36" s="26"/>
      <c r="B36" s="26"/>
      <c r="C36" s="26"/>
      <c r="D36" s="25"/>
      <c r="E36" s="26"/>
      <c r="F36" s="26"/>
      <c r="G36" s="97"/>
      <c r="H36" s="26"/>
      <c r="I36" s="26"/>
      <c r="J36" s="26"/>
      <c r="K36" s="26"/>
      <c r="L36" s="26"/>
    </row>
    <row r="37" spans="1:12" ht="27.75" customHeight="1" x14ac:dyDescent="0.25">
      <c r="A37" s="26"/>
      <c r="B37" s="26"/>
      <c r="C37" s="26"/>
      <c r="D37" s="25"/>
      <c r="E37" s="26"/>
      <c r="F37" s="26"/>
      <c r="G37" s="97"/>
      <c r="H37" s="26"/>
      <c r="I37" s="26"/>
      <c r="J37" s="26"/>
      <c r="K37" s="26"/>
      <c r="L37" s="26"/>
    </row>
    <row r="38" spans="1:12" ht="27.75" customHeight="1" x14ac:dyDescent="0.25">
      <c r="A38" s="26"/>
      <c r="B38" s="26"/>
      <c r="C38" s="26"/>
      <c r="D38" s="25"/>
      <c r="E38" s="26"/>
      <c r="F38" s="26"/>
      <c r="G38" s="97"/>
      <c r="H38" s="26"/>
      <c r="I38" s="26"/>
      <c r="J38" s="26"/>
      <c r="K38" s="26"/>
      <c r="L38" s="26"/>
    </row>
    <row r="39" spans="1:12" ht="27.75" customHeight="1" x14ac:dyDescent="0.25">
      <c r="A39" s="26"/>
      <c r="B39" s="26"/>
      <c r="C39" s="26"/>
      <c r="D39" s="25"/>
      <c r="E39" s="26"/>
      <c r="F39" s="26"/>
      <c r="G39" s="97"/>
      <c r="H39" s="26"/>
      <c r="I39" s="26"/>
      <c r="J39" s="26"/>
      <c r="K39" s="26"/>
      <c r="L39" s="26"/>
    </row>
    <row r="40" spans="1:12" ht="27.75" customHeight="1" x14ac:dyDescent="0.25">
      <c r="A40" s="26"/>
      <c r="B40" s="26"/>
      <c r="C40" s="26"/>
      <c r="D40" s="25"/>
      <c r="E40" s="26"/>
      <c r="F40" s="26"/>
      <c r="G40" s="97"/>
      <c r="H40" s="26"/>
      <c r="I40" s="26"/>
      <c r="J40" s="26"/>
      <c r="K40" s="26"/>
      <c r="L40" s="26"/>
    </row>
    <row r="41" spans="1:12" ht="27.75" customHeight="1" x14ac:dyDescent="0.25">
      <c r="A41" s="26"/>
      <c r="B41" s="26"/>
      <c r="C41" s="26"/>
      <c r="D41" s="25"/>
      <c r="E41" s="26"/>
      <c r="F41" s="26"/>
      <c r="G41" s="97"/>
      <c r="H41" s="26"/>
      <c r="I41" s="26"/>
      <c r="J41" s="26"/>
      <c r="K41" s="26"/>
      <c r="L41" s="26"/>
    </row>
    <row r="42" spans="1:12" ht="27.75" customHeight="1" x14ac:dyDescent="0.25">
      <c r="A42" s="26"/>
      <c r="B42" s="26"/>
      <c r="C42" s="26"/>
      <c r="D42" s="25"/>
      <c r="E42" s="26"/>
      <c r="F42" s="26"/>
      <c r="G42" s="97"/>
      <c r="H42" s="26"/>
      <c r="I42" s="26"/>
      <c r="J42" s="26"/>
      <c r="K42" s="26"/>
      <c r="L42" s="26"/>
    </row>
    <row r="43" spans="1:12" ht="27.75" customHeight="1" x14ac:dyDescent="0.25">
      <c r="A43" s="26"/>
      <c r="B43" s="26"/>
      <c r="C43" s="26"/>
      <c r="D43" s="25"/>
      <c r="E43" s="26"/>
      <c r="F43" s="26"/>
      <c r="G43" s="97"/>
      <c r="H43" s="26"/>
      <c r="I43" s="26"/>
      <c r="J43" s="26"/>
      <c r="K43" s="26"/>
      <c r="L43" s="26"/>
    </row>
    <row r="44" spans="1:12" ht="27.75" customHeight="1" x14ac:dyDescent="0.25">
      <c r="A44" s="26"/>
      <c r="B44" s="26"/>
      <c r="C44" s="26"/>
      <c r="D44" s="25"/>
      <c r="E44" s="26"/>
      <c r="F44" s="26"/>
      <c r="G44" s="97"/>
      <c r="H44" s="26"/>
      <c r="I44" s="26"/>
      <c r="J44" s="26"/>
      <c r="K44" s="26"/>
      <c r="L44" s="26"/>
    </row>
    <row r="45" spans="1:12" ht="27.75" customHeight="1" x14ac:dyDescent="0.25">
      <c r="A45" s="26"/>
      <c r="B45" s="26"/>
      <c r="C45" s="26"/>
      <c r="D45" s="25"/>
      <c r="E45" s="26"/>
      <c r="F45" s="26"/>
      <c r="G45" s="97"/>
      <c r="H45" s="26"/>
      <c r="I45" s="26"/>
      <c r="J45" s="26"/>
      <c r="K45" s="26"/>
      <c r="L45" s="26"/>
    </row>
    <row r="46" spans="1:12" ht="27.75" customHeight="1" x14ac:dyDescent="0.25">
      <c r="A46" s="26"/>
      <c r="B46" s="26"/>
      <c r="C46" s="26"/>
      <c r="D46" s="25"/>
      <c r="E46" s="26"/>
      <c r="F46" s="26"/>
      <c r="G46" s="97"/>
      <c r="H46" s="26"/>
      <c r="I46" s="26"/>
      <c r="J46" s="26"/>
      <c r="K46" s="26"/>
      <c r="L46" s="26"/>
    </row>
    <row r="47" spans="1:12" ht="27.75" customHeight="1" x14ac:dyDescent="0.25">
      <c r="A47" s="26"/>
      <c r="B47" s="26"/>
      <c r="C47" s="26"/>
      <c r="D47" s="25"/>
      <c r="E47" s="26"/>
      <c r="F47" s="26"/>
      <c r="G47" s="97"/>
      <c r="H47" s="26"/>
      <c r="I47" s="26"/>
      <c r="J47" s="26"/>
      <c r="K47" s="26"/>
      <c r="L47" s="26"/>
    </row>
    <row r="48" spans="1:12" ht="27.75" customHeight="1" x14ac:dyDescent="0.25">
      <c r="A48" s="26"/>
      <c r="B48" s="26"/>
      <c r="C48" s="26"/>
      <c r="D48" s="25"/>
      <c r="E48" s="26"/>
      <c r="F48" s="26"/>
      <c r="G48" s="97"/>
      <c r="H48" s="26"/>
      <c r="I48" s="26"/>
      <c r="J48" s="26"/>
      <c r="K48" s="26"/>
      <c r="L48" s="26"/>
    </row>
    <row r="49" spans="1:12" ht="27.75" customHeight="1" x14ac:dyDescent="0.25">
      <c r="A49" s="48"/>
      <c r="B49" s="48"/>
      <c r="C49" s="48"/>
      <c r="D49" s="82"/>
      <c r="E49" s="48"/>
      <c r="F49" s="48"/>
      <c r="G49" s="95"/>
      <c r="H49" s="48"/>
      <c r="I49" s="48"/>
      <c r="J49" s="48"/>
      <c r="K49" s="48"/>
      <c r="L49" s="48"/>
    </row>
    <row r="50" spans="1:12" ht="27.75" customHeight="1" x14ac:dyDescent="0.25">
      <c r="A50" s="48"/>
      <c r="B50" s="48"/>
      <c r="C50" s="48"/>
      <c r="D50" s="82"/>
      <c r="E50" s="48"/>
      <c r="F50" s="48"/>
      <c r="G50" s="48"/>
      <c r="H50" s="48"/>
      <c r="I50" s="48"/>
      <c r="J50" s="48"/>
      <c r="K50" s="48"/>
      <c r="L50" s="48"/>
    </row>
    <row r="51" spans="1:12" ht="27.75" customHeight="1" x14ac:dyDescent="0.25">
      <c r="A51" s="48"/>
      <c r="B51" s="48"/>
      <c r="C51" s="48"/>
      <c r="D51" s="82"/>
      <c r="E51" s="48"/>
      <c r="F51" s="48"/>
      <c r="G51" s="48"/>
      <c r="H51" s="48"/>
      <c r="I51" s="48"/>
      <c r="J51" s="48"/>
      <c r="K51" s="48"/>
      <c r="L51" s="48"/>
    </row>
    <row r="52" spans="1:12" ht="27.75" customHeight="1" x14ac:dyDescent="0.25">
      <c r="A52" s="48"/>
      <c r="B52" s="48"/>
      <c r="C52" s="48"/>
      <c r="D52" s="82"/>
      <c r="E52" s="48"/>
      <c r="F52" s="48"/>
      <c r="G52" s="48"/>
      <c r="H52" s="48"/>
      <c r="I52" s="48"/>
      <c r="J52" s="48"/>
      <c r="K52" s="48"/>
      <c r="L52" s="48"/>
    </row>
    <row r="53" spans="1:12" ht="27.75" customHeight="1" x14ac:dyDescent="0.25">
      <c r="A53" s="48"/>
      <c r="B53" s="48"/>
      <c r="C53" s="48"/>
      <c r="D53" s="82"/>
      <c r="E53" s="48"/>
      <c r="F53" s="48"/>
      <c r="G53" s="48"/>
      <c r="H53" s="48"/>
      <c r="I53" s="48"/>
      <c r="J53" s="48"/>
      <c r="K53" s="48"/>
      <c r="L53" s="48"/>
    </row>
    <row r="54" spans="1:12" ht="27.75" customHeight="1" x14ac:dyDescent="0.25">
      <c r="A54" s="48"/>
      <c r="B54" s="48"/>
      <c r="C54" s="48"/>
      <c r="D54" s="82"/>
      <c r="E54" s="48"/>
      <c r="F54" s="48"/>
      <c r="G54" s="48"/>
      <c r="H54" s="48"/>
      <c r="I54" s="48"/>
      <c r="J54" s="48"/>
      <c r="K54" s="48"/>
      <c r="L54" s="48"/>
    </row>
    <row r="55" spans="1:12" ht="27.75" customHeight="1" x14ac:dyDescent="0.25">
      <c r="A55" s="48"/>
      <c r="B55" s="48"/>
      <c r="C55" s="48"/>
      <c r="D55" s="82"/>
      <c r="E55" s="48"/>
      <c r="F55" s="48"/>
      <c r="G55" s="48"/>
      <c r="H55" s="48"/>
      <c r="I55" s="48"/>
      <c r="J55" s="48"/>
      <c r="K55" s="48"/>
      <c r="L55" s="48"/>
    </row>
    <row r="56" spans="1:12" ht="27.75" customHeight="1" x14ac:dyDescent="0.25">
      <c r="A56" s="48"/>
      <c r="B56" s="48"/>
      <c r="C56" s="48"/>
      <c r="D56" s="82"/>
      <c r="E56" s="48"/>
      <c r="F56" s="48"/>
      <c r="G56" s="48"/>
      <c r="H56" s="48"/>
      <c r="I56" s="48"/>
      <c r="J56" s="48"/>
      <c r="K56" s="48"/>
      <c r="L56" s="48"/>
    </row>
    <row r="57" spans="1:12" ht="27.75" customHeight="1" x14ac:dyDescent="0.25"/>
    <row r="58" spans="1:12" ht="27.75" customHeight="1" x14ac:dyDescent="0.25"/>
    <row r="59" spans="1:12" ht="27.75" customHeight="1" x14ac:dyDescent="0.25"/>
  </sheetData>
  <sheetProtection algorithmName="SHA-512" hashValue="vq1i5wan5YTnD/4RqsmjpLODzjhOdjQhOglEMLQzbC38dNtcLW5026VEbsh5b0EqoRbL0QhSnvBav9uEaZQxGQ==" saltValue="pW0oi62KMAV6rTVoD9Ljlg==" spinCount="100000" sheet="1" objects="1" scenarios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0"/>
  <sheetViews>
    <sheetView zoomScaleNormal="100" workbookViewId="0"/>
  </sheetViews>
  <sheetFormatPr defaultRowHeight="15" x14ac:dyDescent="0.25"/>
  <cols>
    <col min="1" max="1" width="30.140625" customWidth="1"/>
    <col min="2" max="2" width="20.85546875" customWidth="1"/>
    <col min="3" max="3" width="10.7109375" customWidth="1"/>
    <col min="4" max="4" width="20.42578125" customWidth="1"/>
    <col min="5" max="5" width="7.85546875" bestFit="1" customWidth="1"/>
    <col min="6" max="6" width="26" customWidth="1"/>
    <col min="7" max="7" width="7.85546875" bestFit="1" customWidth="1"/>
    <col min="8" max="10" width="9.28515625" customWidth="1"/>
  </cols>
  <sheetData>
    <row r="1" spans="1:9" ht="21.75" thickBot="1" x14ac:dyDescent="0.3">
      <c r="A1" s="104" t="s">
        <v>67</v>
      </c>
      <c r="B1" s="104"/>
      <c r="C1" s="104"/>
      <c r="D1" s="104"/>
      <c r="E1" s="104"/>
      <c r="F1" s="104"/>
      <c r="G1" s="104"/>
      <c r="H1" s="42"/>
      <c r="I1" s="42"/>
    </row>
    <row r="2" spans="1:9" ht="15.75" x14ac:dyDescent="0.25">
      <c r="A2" s="137" t="s">
        <v>68</v>
      </c>
      <c r="B2" s="138" t="s">
        <v>69</v>
      </c>
      <c r="C2" s="115"/>
      <c r="D2" s="138" t="s">
        <v>70</v>
      </c>
      <c r="E2" s="115"/>
      <c r="F2" s="138" t="s">
        <v>71</v>
      </c>
      <c r="G2" s="116"/>
      <c r="H2" s="35"/>
      <c r="I2" s="35"/>
    </row>
    <row r="3" spans="1:9" ht="48.75" customHeight="1" x14ac:dyDescent="0.25">
      <c r="A3" s="125" t="s">
        <v>72</v>
      </c>
      <c r="B3" s="82">
        <v>746</v>
      </c>
      <c r="C3" s="120" t="s">
        <v>146</v>
      </c>
      <c r="D3" s="185">
        <v>1230</v>
      </c>
      <c r="E3" s="120" t="s">
        <v>147</v>
      </c>
      <c r="F3" s="185">
        <v>2684</v>
      </c>
      <c r="G3" s="120" t="s">
        <v>146</v>
      </c>
    </row>
    <row r="4" spans="1:9" ht="48.75" customHeight="1" x14ac:dyDescent="0.25">
      <c r="A4" s="125" t="s">
        <v>73</v>
      </c>
      <c r="B4" s="82">
        <v>323</v>
      </c>
      <c r="C4" s="120" t="s">
        <v>146</v>
      </c>
      <c r="D4" s="82">
        <v>499</v>
      </c>
      <c r="E4" s="120" t="s">
        <v>146</v>
      </c>
      <c r="F4" s="82">
        <v>902</v>
      </c>
      <c r="G4" s="120" t="s">
        <v>146</v>
      </c>
    </row>
    <row r="5" spans="1:9" ht="48.75" customHeight="1" x14ac:dyDescent="0.25">
      <c r="A5" s="125" t="s">
        <v>74</v>
      </c>
      <c r="B5" s="118">
        <v>283</v>
      </c>
      <c r="C5" s="120" t="s">
        <v>146</v>
      </c>
      <c r="D5" s="118">
        <v>486</v>
      </c>
      <c r="E5" s="120" t="s">
        <v>146</v>
      </c>
      <c r="F5" s="82">
        <v>1010</v>
      </c>
      <c r="G5" s="120" t="s">
        <v>146</v>
      </c>
    </row>
    <row r="6" spans="1:9" ht="48.75" customHeight="1" x14ac:dyDescent="0.25">
      <c r="A6" s="126" t="s">
        <v>75</v>
      </c>
      <c r="B6" s="124">
        <v>140</v>
      </c>
      <c r="C6" s="123" t="s">
        <v>146</v>
      </c>
      <c r="D6" s="124">
        <v>245</v>
      </c>
      <c r="E6" s="123" t="s">
        <v>146</v>
      </c>
      <c r="F6" s="122">
        <v>772</v>
      </c>
      <c r="G6" s="123" t="s">
        <v>146</v>
      </c>
    </row>
    <row r="7" spans="1:9" ht="45" customHeight="1" x14ac:dyDescent="0.25"/>
    <row r="8" spans="1:9" ht="45" customHeight="1" x14ac:dyDescent="0.25"/>
    <row r="9" spans="1:9" ht="24.75" customHeight="1" x14ac:dyDescent="0.25">
      <c r="A9" s="4"/>
      <c r="B9" s="4"/>
      <c r="C9" s="6"/>
      <c r="D9" s="6"/>
      <c r="E9" s="4"/>
      <c r="F9" s="4"/>
      <c r="G9" s="4"/>
      <c r="H9" s="4"/>
      <c r="I9" s="4"/>
    </row>
    <row r="10" spans="1:9" ht="24.75" customHeight="1" x14ac:dyDescent="0.25">
      <c r="A10" s="5"/>
      <c r="B10" s="5"/>
      <c r="C10" s="5"/>
      <c r="D10" s="10"/>
      <c r="E10" s="10"/>
      <c r="F10" s="10"/>
    </row>
    <row r="11" spans="1:9" ht="24.75" customHeight="1" x14ac:dyDescent="0.25">
      <c r="A11" s="9"/>
      <c r="B11" s="7"/>
      <c r="C11" s="6"/>
      <c r="D11" s="6"/>
      <c r="E11" s="6"/>
      <c r="F11" s="6"/>
    </row>
    <row r="12" spans="1:9" ht="24.75" customHeight="1" x14ac:dyDescent="0.25">
      <c r="A12" s="7"/>
      <c r="B12" s="7"/>
      <c r="C12" s="6"/>
      <c r="D12" s="6"/>
      <c r="E12" s="6"/>
      <c r="F12" s="6"/>
    </row>
    <row r="13" spans="1:9" ht="24.75" customHeight="1" x14ac:dyDescent="0.25">
      <c r="A13" s="7"/>
      <c r="B13" s="7"/>
      <c r="C13" s="6"/>
      <c r="D13" s="6"/>
      <c r="E13" s="6"/>
      <c r="F13" s="6"/>
    </row>
    <row r="14" spans="1:9" ht="24.75" customHeight="1" x14ac:dyDescent="0.25">
      <c r="A14" s="7"/>
      <c r="B14" s="7"/>
      <c r="C14" s="6"/>
      <c r="D14" s="6"/>
      <c r="E14" s="6"/>
      <c r="F14" s="6"/>
    </row>
    <row r="15" spans="1:9" ht="36.75" customHeight="1" x14ac:dyDescent="0.25">
      <c r="A15" s="7"/>
      <c r="B15" s="7"/>
      <c r="C15" s="7"/>
      <c r="D15" s="7"/>
      <c r="E15" s="7"/>
      <c r="F15" s="7"/>
    </row>
    <row r="16" spans="1:9" ht="36.75" customHeight="1" x14ac:dyDescent="0.25">
      <c r="A16" s="8"/>
      <c r="B16" s="7"/>
      <c r="C16" s="6"/>
      <c r="D16" s="6"/>
      <c r="E16" s="6"/>
      <c r="F16" s="6"/>
    </row>
    <row r="17" spans="1:6" ht="36.75" customHeight="1" x14ac:dyDescent="0.25">
      <c r="A17" s="7"/>
      <c r="B17" s="7"/>
      <c r="C17" s="6"/>
      <c r="D17" s="6"/>
      <c r="E17" s="6"/>
      <c r="F17" s="6"/>
    </row>
    <row r="18" spans="1:6" ht="36.75" customHeight="1" x14ac:dyDescent="0.25">
      <c r="A18" s="7"/>
      <c r="B18" s="7"/>
      <c r="C18" s="6"/>
      <c r="D18" s="6"/>
      <c r="E18" s="6"/>
      <c r="F18" s="6"/>
    </row>
    <row r="19" spans="1:6" ht="36.75" customHeight="1" x14ac:dyDescent="0.25">
      <c r="A19" s="7"/>
      <c r="B19" s="7"/>
      <c r="C19" s="6"/>
      <c r="D19" s="6"/>
      <c r="E19" s="6"/>
      <c r="F19" s="6"/>
    </row>
    <row r="20" spans="1:6" ht="36.75" customHeight="1" x14ac:dyDescent="0.25">
      <c r="A20" s="7"/>
      <c r="B20" s="7"/>
      <c r="C20" s="6"/>
      <c r="D20" s="6"/>
      <c r="E20" s="6"/>
      <c r="F20" s="6"/>
    </row>
    <row r="21" spans="1:6" ht="36.75" customHeight="1" x14ac:dyDescent="0.25">
      <c r="A21" s="8"/>
      <c r="B21" s="7"/>
      <c r="C21" s="6"/>
      <c r="D21" s="6"/>
      <c r="E21" s="6"/>
      <c r="F21" s="6"/>
    </row>
    <row r="22" spans="1:6" ht="36.75" customHeight="1" x14ac:dyDescent="0.25">
      <c r="A22" s="7"/>
      <c r="B22" s="7"/>
      <c r="C22" s="6"/>
      <c r="D22" s="6"/>
      <c r="E22" s="6"/>
      <c r="F22" s="6"/>
    </row>
    <row r="23" spans="1:6" ht="36.75" customHeight="1" x14ac:dyDescent="0.25">
      <c r="A23" s="7"/>
      <c r="B23" s="7"/>
      <c r="C23" s="6"/>
      <c r="D23" s="6"/>
      <c r="E23" s="6"/>
      <c r="F23" s="6"/>
    </row>
    <row r="24" spans="1:6" ht="36.75" customHeight="1" x14ac:dyDescent="0.25">
      <c r="A24" s="7"/>
      <c r="B24" s="7"/>
      <c r="C24" s="6"/>
      <c r="D24" s="6"/>
      <c r="E24" s="6"/>
      <c r="F24" s="6"/>
    </row>
    <row r="25" spans="1:6" ht="36.75" customHeight="1" x14ac:dyDescent="0.25">
      <c r="A25" s="7"/>
      <c r="B25" s="7"/>
      <c r="C25" s="6"/>
      <c r="D25" s="6"/>
      <c r="E25" s="6"/>
      <c r="F25" s="6"/>
    </row>
    <row r="26" spans="1:6" ht="36.75" customHeight="1" x14ac:dyDescent="0.25">
      <c r="A26" s="8"/>
      <c r="B26" s="7"/>
      <c r="C26" s="6"/>
      <c r="D26" s="6"/>
      <c r="E26" s="6"/>
      <c r="F26" s="6"/>
    </row>
    <row r="27" spans="1:6" ht="36.75" customHeight="1" x14ac:dyDescent="0.25">
      <c r="A27" s="7"/>
      <c r="B27" s="7"/>
      <c r="C27" s="6"/>
      <c r="D27" s="6"/>
      <c r="E27" s="6"/>
      <c r="F27" s="6"/>
    </row>
    <row r="28" spans="1:6" ht="36.75" customHeight="1" x14ac:dyDescent="0.25">
      <c r="A28" s="7"/>
      <c r="B28" s="7"/>
      <c r="C28" s="6"/>
      <c r="D28" s="6"/>
      <c r="E28" s="6"/>
      <c r="F28" s="6"/>
    </row>
    <row r="29" spans="1:6" ht="36.75" customHeight="1" x14ac:dyDescent="0.25">
      <c r="A29" s="7"/>
      <c r="B29" s="7"/>
      <c r="C29" s="6"/>
      <c r="D29" s="6"/>
      <c r="E29" s="6"/>
      <c r="F29" s="6"/>
    </row>
    <row r="30" spans="1:6" ht="36.75" customHeight="1" x14ac:dyDescent="0.25">
      <c r="A30" s="7"/>
      <c r="B30" s="7"/>
      <c r="C30" s="6"/>
      <c r="D30" s="6"/>
      <c r="E30" s="6"/>
      <c r="F30" s="6"/>
    </row>
  </sheetData>
  <sheetProtection algorithmName="SHA-512" hashValue="aSjKHM+5z21Wnio49o0MR2XumTda6Co4YIMw8WWsplatbHfrRmt36nucRzqQJaby2qRo8Ej5eI9FgxoMXfXnWA==" saltValue="aCL6+2MHZ/jlczrKhMh25w==" spinCount="100000"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ccab51e-7ef1-47fd-8942-40e84f435155">DYEWVYPH67NS-1280322647-252</_dlc_DocId>
    <_dlc_DocIdUrl xmlns="1ccab51e-7ef1-47fd-8942-40e84f435155">
      <Url>https://sp.ens.dk/sites/elek/el1/_layouts/15/DocIdRedir.aspx?ID=DYEWVYPH67NS-1280322647-252</Url>
      <Description>DYEWVYPH67NS-1280322647-252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05B06CA737A2142BBD59252A62EB4D1" ma:contentTypeVersion="4" ma:contentTypeDescription="Opret et nyt dokument." ma:contentTypeScope="" ma:versionID="05e2fd8acafa8e3e2161e9011b45c433">
  <xsd:schema xmlns:xsd="http://www.w3.org/2001/XMLSchema" xmlns:xs="http://www.w3.org/2001/XMLSchema" xmlns:p="http://schemas.microsoft.com/office/2006/metadata/properties" xmlns:ns2="1ccab51e-7ef1-47fd-8942-40e84f435155" xmlns:ns3="275890f8-9138-4f85-b5fd-14f17798ad7e" targetNamespace="http://schemas.microsoft.com/office/2006/metadata/properties" ma:root="true" ma:fieldsID="91a77f64c47cc60ac864ebf3552270a1" ns2:_="" ns3:_="">
    <xsd:import namespace="1ccab51e-7ef1-47fd-8942-40e84f435155"/>
    <xsd:import namespace="275890f8-9138-4f85-b5fd-14f17798ad7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cab51e-7ef1-47fd-8942-40e84f43515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ærdi for dokument-id" ma:description="Værdien af det dokument-id, der er tildelt dette element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 link til dette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5890f8-9138-4f85-b5fd-14f17798ad7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0554D9-20B6-471F-BF10-6003F1FDDAF4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861B26A3-E25E-47BB-94A0-EEE8714BA9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462950-CF5A-49B2-93F8-A76A1160F6CA}">
  <ds:schemaRefs>
    <ds:schemaRef ds:uri="http://purl.org/dc/dcmitype/"/>
    <ds:schemaRef ds:uri="http://schemas.openxmlformats.org/package/2006/metadata/core-properties"/>
    <ds:schemaRef ds:uri="http://purl.org/dc/elements/1.1/"/>
    <ds:schemaRef ds:uri="275890f8-9138-4f85-b5fd-14f17798ad7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1ccab51e-7ef1-47fd-8942-40e84f435155"/>
    <ds:schemaRef ds:uri="http://www.w3.org/XML/1998/namespace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DD709EE3-A0CE-4205-AC1F-DA472C0613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cab51e-7ef1-47fd-8942-40e84f435155"/>
    <ds:schemaRef ds:uri="275890f8-9138-4f85-b5fd-14f17798ad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Formål og vejlednin</vt:lpstr>
      <vt:lpstr>5.4 Tabel 3</vt:lpstr>
      <vt:lpstr>5.4 Tabel 4</vt:lpstr>
      <vt:lpstr>6.2 Tabel 5</vt:lpstr>
      <vt:lpstr>6.2 Tabel 6</vt:lpstr>
      <vt:lpstr>7 Tabel 7</vt:lpstr>
      <vt:lpstr>9 Projektoverblik HV</vt:lpstr>
      <vt:lpstr>9 Projektoverblik MV-LV</vt:lpstr>
      <vt:lpstr>10 Tabel 8</vt:lpstr>
      <vt:lpstr>12 Tabel 9</vt:lpstr>
    </vt:vector>
  </TitlesOfParts>
  <Manager/>
  <Company>Trefor El-net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Netudviklingsplan 2025  - indtastningsdokument - TREFOR El-net</dc:title>
  <dc:subject/>
  <dc:creator>Mette Kiel Jørgensen</dc:creator>
  <cp:keywords/>
  <dc:description/>
  <cp:lastModifiedBy>Mette Kiel Jørgensen</cp:lastModifiedBy>
  <cp:revision/>
  <dcterms:created xsi:type="dcterms:W3CDTF">2023-09-21T09:27:21Z</dcterms:created>
  <dcterms:modified xsi:type="dcterms:W3CDTF">2025-02-10T09:52:34Z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0x010100905B06CA737A2142BBD59252A62EB4D1</vt:lpwstr>
  </property>
  <property fmtid="{D5CDD505-2E9C-101B-9397-08002B2CF9AE}" pid="3" name="_dlc_DocIdItemGuid">
    <vt:lpwstr>28d4db15-88d1-499d-bf64-db5e12a8e0b8</vt:lpwstr>
  </property>
  <property fmtid="{D5CDD505-2E9C-101B-9397-08002B2CF9AE}" pid="4" name="Dokumentnummer">
    <vt:lpwstr>2132080</vt:lpwstr>
  </property>
  <property fmtid="{D5CDD505-2E9C-101B-9397-08002B2CF9AE}" pid="5" name="Versionsnummer">
    <vt:lpwstr>2.0</vt:lpwstr>
  </property>
  <property fmtid="{D5CDD505-2E9C-101B-9397-08002B2CF9AE}" pid="6" name="Dato">
    <vt:lpwstr/>
  </property>
  <property fmtid="{D5CDD505-2E9C-101B-9397-08002B2CF9AE}" pid="7" name="Afdeling navn">
    <vt:lpwstr/>
  </property>
  <property fmtid="{D5CDD505-2E9C-101B-9397-08002B2CF9AE}" pid="8" name="Brevskrivernavn">
    <vt:lpwstr/>
  </property>
  <property fmtid="{D5CDD505-2E9C-101B-9397-08002B2CF9AE}" pid="9" name="Dirtlf">
    <vt:lpwstr/>
  </property>
  <property fmtid="{D5CDD505-2E9C-101B-9397-08002B2CF9AE}" pid="10" name="Reference">
    <vt:lpwstr/>
  </property>
  <property fmtid="{D5CDD505-2E9C-101B-9397-08002B2CF9AE}" pid="11" name="Titel">
    <vt:lpwstr/>
  </property>
  <property fmtid="{D5CDD505-2E9C-101B-9397-08002B2CF9AE}" pid="12" name="Firmanavn">
    <vt:lpwstr/>
  </property>
  <property fmtid="{D5CDD505-2E9C-101B-9397-08002B2CF9AE}" pid="13" name="Afdeling">
    <vt:lpwstr/>
  </property>
  <property fmtid="{D5CDD505-2E9C-101B-9397-08002B2CF9AE}" pid="14" name="CC">
    <vt:lpwstr/>
  </property>
  <property fmtid="{D5CDD505-2E9C-101B-9397-08002B2CF9AE}" pid="15" name="Fra">
    <vt:lpwstr/>
  </property>
  <property fmtid="{D5CDD505-2E9C-101B-9397-08002B2CF9AE}" pid="16" name="Medarbejdernr">
    <vt:lpwstr/>
  </property>
  <property fmtid="{D5CDD505-2E9C-101B-9397-08002B2CF9AE}" pid="17" name="Navnmedarbejder">
    <vt:lpwstr/>
  </property>
  <property fmtid="{D5CDD505-2E9C-101B-9397-08002B2CF9AE}" pid="18" name="Periode">
    <vt:lpwstr/>
  </property>
  <property fmtid="{D5CDD505-2E9C-101B-9397-08002B2CF9AE}" pid="19" name="Til">
    <vt:lpwstr/>
  </property>
  <property fmtid="{D5CDD505-2E9C-101B-9397-08002B2CF9AE}" pid="20" name="Vedrorende">
    <vt:lpwstr/>
  </property>
  <property fmtid="{D5CDD505-2E9C-101B-9397-08002B2CF9AE}" pid="21" name="Navn">
    <vt:lpwstr/>
  </property>
  <property fmtid="{D5CDD505-2E9C-101B-9397-08002B2CF9AE}" pid="22" name="Adresse">
    <vt:lpwstr/>
  </property>
  <property fmtid="{D5CDD505-2E9C-101B-9397-08002B2CF9AE}" pid="23" name="Postnrogby">
    <vt:lpwstr/>
  </property>
  <property fmtid="{D5CDD505-2E9C-101B-9397-08002B2CF9AE}" pid="24" name="Cprnr">
    <vt:lpwstr/>
  </property>
  <property fmtid="{D5CDD505-2E9C-101B-9397-08002B2CF9AE}" pid="25" name="Ansatdato">
    <vt:lpwstr/>
  </property>
  <property fmtid="{D5CDD505-2E9C-101B-9397-08002B2CF9AE}" pid="26" name="Forstearbejdsdag">
    <vt:lpwstr/>
  </property>
  <property fmtid="{D5CDD505-2E9C-101B-9397-08002B2CF9AE}" pid="27" name="Stillingsbetegnelse">
    <vt:lpwstr/>
  </property>
  <property fmtid="{D5CDD505-2E9C-101B-9397-08002B2CF9AE}" pid="28" name="Chefselskab">
    <vt:lpwstr/>
  </property>
  <property fmtid="{D5CDD505-2E9C-101B-9397-08002B2CF9AE}" pid="29" name="Navnchef">
    <vt:lpwstr/>
  </property>
  <property fmtid="{D5CDD505-2E9C-101B-9397-08002B2CF9AE}" pid="30" name="Tidsbegraensetdato">
    <vt:lpwstr/>
  </property>
  <property fmtid="{D5CDD505-2E9C-101B-9397-08002B2CF9AE}" pid="31" name="Attention">
    <vt:lpwstr/>
  </property>
  <property fmtid="{D5CDD505-2E9C-101B-9397-08002B2CF9AE}" pid="32" name="Firmacvrnr">
    <vt:lpwstr/>
  </property>
  <property fmtid="{D5CDD505-2E9C-101B-9397-08002B2CF9AE}" pid="33" name="Anciennitetfra">
    <vt:lpwstr/>
  </property>
  <property fmtid="{D5CDD505-2E9C-101B-9397-08002B2CF9AE}" pid="34" name="Telefon">
    <vt:lpwstr/>
  </property>
  <property fmtid="{D5CDD505-2E9C-101B-9397-08002B2CF9AE}" pid="35" name="Faxnr">
    <vt:lpwstr/>
  </property>
  <property fmtid="{D5CDD505-2E9C-101B-9397-08002B2CF9AE}" pid="36" name="BBR">
    <vt:lpwstr/>
  </property>
  <property fmtid="{D5CDD505-2E9C-101B-9397-08002B2CF9AE}" pid="37" name="BBR Adresse">
    <vt:lpwstr/>
  </property>
  <property fmtid="{D5CDD505-2E9C-101B-9397-08002B2CF9AE}" pid="38" name="installationsnummer">
    <vt:lpwstr/>
  </property>
  <property fmtid="{D5CDD505-2E9C-101B-9397-08002B2CF9AE}" pid="39" name="kundenummer">
    <vt:lpwstr/>
  </property>
  <property fmtid="{D5CDD505-2E9C-101B-9397-08002B2CF9AE}" pid="40" name="Elmålernummer">
    <vt:lpwstr/>
  </property>
  <property fmtid="{D5CDD505-2E9C-101B-9397-08002B2CF9AE}" pid="41" name="Art">
    <vt:lpwstr/>
  </property>
  <property fmtid="{D5CDD505-2E9C-101B-9397-08002B2CF9AE}" pid="42" name="Lokale">
    <vt:lpwstr/>
  </property>
  <property fmtid="{D5CDD505-2E9C-101B-9397-08002B2CF9AE}" pid="43" name="TidVarighed">
    <vt:lpwstr/>
  </property>
  <property fmtid="{D5CDD505-2E9C-101B-9397-08002B2CF9AE}" pid="44" name="fratraedelsesdato">
    <vt:lpwstr/>
  </property>
  <property fmtid="{D5CDD505-2E9C-101B-9397-08002B2CF9AE}" pid="45" name="Bemaerkninger">
    <vt:lpwstr/>
  </property>
  <property fmtid="{D5CDD505-2E9C-101B-9397-08002B2CF9AE}" pid="46" name="belob">
    <vt:lpwstr/>
  </property>
  <property fmtid="{D5CDD505-2E9C-101B-9397-08002B2CF9AE}" pid="47" name="antal">
    <vt:lpwstr/>
  </property>
  <property fmtid="{D5CDD505-2E9C-101B-9397-08002B2CF9AE}" pid="48" name="Dokumenttitel">
    <vt:lpwstr>Netudviklingsplan 2025  - indtastningsdokument - TREFOR El-net</vt:lpwstr>
  </property>
  <property fmtid="{D5CDD505-2E9C-101B-9397-08002B2CF9AE}" pid="49" name="Fornavn">
    <vt:lpwstr/>
  </property>
  <property fmtid="{D5CDD505-2E9C-101B-9397-08002B2CF9AE}" pid="50" name="Sidstefrist">
    <vt:lpwstr/>
  </property>
  <property fmtid="{D5CDD505-2E9C-101B-9397-08002B2CF9AE}" pid="51" name="Stationspostnrogby">
    <vt:lpwstr/>
  </property>
  <property fmtid="{D5CDD505-2E9C-101B-9397-08002B2CF9AE}" pid="52" name="Mobilnr">
    <vt:lpwstr/>
  </property>
  <property fmtid="{D5CDD505-2E9C-101B-9397-08002B2CF9AE}" pid="53" name="Stationsadresse">
    <vt:lpwstr/>
  </property>
  <property fmtid="{D5CDD505-2E9C-101B-9397-08002B2CF9AE}" pid="54" name="Stationsejeradresse">
    <vt:lpwstr/>
  </property>
  <property fmtid="{D5CDD505-2E9C-101B-9397-08002B2CF9AE}" pid="55" name="Staionsejernavn">
    <vt:lpwstr/>
  </property>
  <property fmtid="{D5CDD505-2E9C-101B-9397-08002B2CF9AE}" pid="56" name="Stationsnavnognr">
    <vt:lpwstr/>
  </property>
  <property fmtid="{D5CDD505-2E9C-101B-9397-08002B2CF9AE}" pid="57" name="Stationsejerpostnrogby">
    <vt:lpwstr/>
  </property>
  <property fmtid="{D5CDD505-2E9C-101B-9397-08002B2CF9AE}" pid="58" name="Stationsejernavn">
    <vt:lpwstr/>
  </property>
  <property fmtid="{D5CDD505-2E9C-101B-9397-08002B2CF9AE}" pid="59" name="Delegeret">
    <vt:lpwstr/>
  </property>
  <property fmtid="{D5CDD505-2E9C-101B-9397-08002B2CF9AE}" pid="60" name="Driftsleder">
    <vt:lpwstr/>
  </property>
  <property fmtid="{D5CDD505-2E9C-101B-9397-08002B2CF9AE}" pid="61" name="Ansat dato">
    <vt:lpwstr/>
  </property>
  <property fmtid="{D5CDD505-2E9C-101B-9397-08002B2CF9AE}" pid="62" name="Dato Besigtiget">
    <vt:lpwstr/>
  </property>
  <property fmtid="{D5CDD505-2E9C-101B-9397-08002B2CF9AE}" pid="63" name="Dato Indberettet">
    <vt:lpwstr/>
  </property>
  <property fmtid="{D5CDD505-2E9C-101B-9397-08002B2CF9AE}" pid="64" name="Kontraktindgaelsesdato">
    <vt:lpwstr/>
  </property>
  <property fmtid="{D5CDD505-2E9C-101B-9397-08002B2CF9AE}" pid="65" name="NaermesteChef">
    <vt:lpwstr/>
  </property>
  <property fmtid="{D5CDD505-2E9C-101B-9397-08002B2CF9AE}" pid="66" name="Genforhandlingsmåned">
    <vt:lpwstr/>
  </property>
  <property fmtid="{D5CDD505-2E9C-101B-9397-08002B2CF9AE}" pid="67" name="Brevskrivertlf">
    <vt:lpwstr/>
  </property>
  <property fmtid="{D5CDD505-2E9C-101B-9397-08002B2CF9AE}" pid="68" name="Brevskrivermail">
    <vt:lpwstr/>
  </property>
  <property fmtid="{D5CDD505-2E9C-101B-9397-08002B2CF9AE}" pid="69" name="Brevskrivermobil">
    <vt:lpwstr/>
  </property>
  <property fmtid="{D5CDD505-2E9C-101B-9397-08002B2CF9AE}" pid="70" name="Brevskrivertitel">
    <vt:lpwstr/>
  </property>
  <property fmtid="{D5CDD505-2E9C-101B-9397-08002B2CF9AE}" pid="71" name="Pris incl. moms">
    <vt:lpwstr/>
  </property>
  <property fmtid="{D5CDD505-2E9C-101B-9397-08002B2CF9AE}" pid="72" name="Pris eksl. moms">
    <vt:lpwstr/>
  </property>
  <property fmtid="{D5CDD505-2E9C-101B-9397-08002B2CF9AE}" pid="73" name="AO nr">
    <vt:lpwstr/>
  </property>
  <property fmtid="{D5CDD505-2E9C-101B-9397-08002B2CF9AE}" pid="74" name="Brevskriver">
    <vt:lpwstr/>
  </property>
  <property fmtid="{D5CDD505-2E9C-101B-9397-08002B2CF9AE}" pid="75" name="Brevskriverinitialer">
    <vt:lpwstr/>
  </property>
  <property fmtid="{D5CDD505-2E9C-101B-9397-08002B2CF9AE}" pid="76" name="Sidst rettet">
    <vt:lpwstr>08-07-2024</vt:lpwstr>
  </property>
  <property fmtid="{D5CDD505-2E9C-101B-9397-08002B2CF9AE}" pid="77" name="Arbejdssted">
    <vt:lpwstr/>
  </property>
  <property fmtid="{D5CDD505-2E9C-101B-9397-08002B2CF9AE}" pid="78" name="Firma">
    <vt:lpwstr/>
  </property>
  <property fmtid="{D5CDD505-2E9C-101B-9397-08002B2CF9AE}" pid="79" name="Projektleder">
    <vt:lpwstr/>
  </property>
  <property fmtid="{D5CDD505-2E9C-101B-9397-08002B2CF9AE}" pid="80" name="Email">
    <vt:lpwstr/>
  </property>
  <property fmtid="{D5CDD505-2E9C-101B-9397-08002B2CF9AE}" pid="81" name="Firmaadresse">
    <vt:lpwstr/>
  </property>
  <property fmtid="{D5CDD505-2E9C-101B-9397-08002B2CF9AE}" pid="82" name="Firmapostnr">
    <vt:lpwstr/>
  </property>
  <property fmtid="{D5CDD505-2E9C-101B-9397-08002B2CF9AE}" pid="83" name="Firma by">
    <vt:lpwstr/>
  </property>
  <property fmtid="{D5CDD505-2E9C-101B-9397-08002B2CF9AE}" pid="84" name="CVR-nr.">
    <vt:lpwstr/>
  </property>
  <property fmtid="{D5CDD505-2E9C-101B-9397-08002B2CF9AE}" pid="85" name="KS udarbejdet af2">
    <vt:lpwstr/>
  </property>
  <property fmtid="{D5CDD505-2E9C-101B-9397-08002B2CF9AE}" pid="86" name="Initialer">
    <vt:lpwstr/>
  </property>
  <property fmtid="{D5CDD505-2E9C-101B-9397-08002B2CF9AE}" pid="87" name="Afsender1 - fulde navn">
    <vt:lpwstr/>
  </property>
  <property fmtid="{D5CDD505-2E9C-101B-9397-08002B2CF9AE}" pid="88" name="Afsender1 - titel">
    <vt:lpwstr/>
  </property>
  <property fmtid="{D5CDD505-2E9C-101B-9397-08002B2CF9AE}" pid="89" name="Afsender2 - fulde navn">
    <vt:lpwstr/>
  </property>
  <property fmtid="{D5CDD505-2E9C-101B-9397-08002B2CF9AE}" pid="90" name="Afsender2 - titel">
    <vt:lpwstr/>
  </property>
  <property fmtid="{D5CDD505-2E9C-101B-9397-08002B2CF9AE}" pid="91" name="Tilbud/licitationsnavn">
    <vt:lpwstr/>
  </property>
  <property fmtid="{D5CDD505-2E9C-101B-9397-08002B2CF9AE}" pid="92" name="Tilbud vedr.">
    <vt:lpwstr/>
  </property>
  <property fmtid="{D5CDD505-2E9C-101B-9397-08002B2CF9AE}" pid="93" name="Tilbudspris">
    <vt:lpwstr/>
  </property>
  <property fmtid="{D5CDD505-2E9C-101B-9397-08002B2CF9AE}" pid="94" name="Præcisering af tilbud">
    <vt:lpwstr/>
  </property>
  <property fmtid="{D5CDD505-2E9C-101B-9397-08002B2CF9AE}" pid="95" name="Aftalegrundlag1">
    <vt:lpwstr/>
  </property>
  <property fmtid="{D5CDD505-2E9C-101B-9397-08002B2CF9AE}" pid="96" name="Aftalegrundlag2">
    <vt:lpwstr/>
  </property>
  <property fmtid="{D5CDD505-2E9C-101B-9397-08002B2CF9AE}" pid="97" name="Aftalegrundlag3">
    <vt:lpwstr/>
  </property>
  <property fmtid="{D5CDD505-2E9C-101B-9397-08002B2CF9AE}" pid="98" name="Aftalegrundlag4">
    <vt:lpwstr/>
  </property>
  <property fmtid="{D5CDD505-2E9C-101B-9397-08002B2CF9AE}" pid="99" name="Bilag1">
    <vt:lpwstr/>
  </property>
  <property fmtid="{D5CDD505-2E9C-101B-9397-08002B2CF9AE}" pid="100" name="Bilag2">
    <vt:lpwstr/>
  </property>
  <property fmtid="{D5CDD505-2E9C-101B-9397-08002B2CF9AE}" pid="101" name="Ikke indeholdt i tilbud1">
    <vt:lpwstr/>
  </property>
  <property fmtid="{D5CDD505-2E9C-101B-9397-08002B2CF9AE}" pid="102" name="Ikke indeholdt i tilbud2">
    <vt:lpwstr/>
  </property>
  <property fmtid="{D5CDD505-2E9C-101B-9397-08002B2CF9AE}" pid="103" name="Ikke indeholdt i tilbud3">
    <vt:lpwstr/>
  </property>
  <property fmtid="{D5CDD505-2E9C-101B-9397-08002B2CF9AE}" pid="104" name="Forudsætninger1">
    <vt:lpwstr/>
  </property>
  <property fmtid="{D5CDD505-2E9C-101B-9397-08002B2CF9AE}" pid="105" name="Forudsætninger2">
    <vt:lpwstr/>
  </property>
  <property fmtid="{D5CDD505-2E9C-101B-9397-08002B2CF9AE}" pid="106" name="Forudsætninger3">
    <vt:lpwstr/>
  </property>
  <property fmtid="{D5CDD505-2E9C-101B-9397-08002B2CF9AE}" pid="107" name="Forbehold1">
    <vt:lpwstr/>
  </property>
  <property fmtid="{D5CDD505-2E9C-101B-9397-08002B2CF9AE}" pid="108" name="Forbehold2">
    <vt:lpwstr/>
  </property>
  <property fmtid="{D5CDD505-2E9C-101B-9397-08002B2CF9AE}" pid="109" name="Kontaktperson på sagen1 - fulde navn">
    <vt:lpwstr/>
  </property>
  <property fmtid="{D5CDD505-2E9C-101B-9397-08002B2CF9AE}" pid="110" name="Kontaktperson på sagen1 - titel">
    <vt:lpwstr/>
  </property>
  <property fmtid="{D5CDD505-2E9C-101B-9397-08002B2CF9AE}" pid="111" name="Kontaktperson på sagen1 - mobiltelefon">
    <vt:lpwstr/>
  </property>
  <property fmtid="{D5CDD505-2E9C-101B-9397-08002B2CF9AE}" pid="112" name="Kontaktperson på sagen2 - fulde navn">
    <vt:lpwstr/>
  </property>
  <property fmtid="{D5CDD505-2E9C-101B-9397-08002B2CF9AE}" pid="113" name="Kontaktperson på sagen2 - titel">
    <vt:lpwstr/>
  </property>
  <property fmtid="{D5CDD505-2E9C-101B-9397-08002B2CF9AE}" pid="114" name="Kontaktperson på sagen2 - mobiltelefon">
    <vt:lpwstr/>
  </property>
  <property fmtid="{D5CDD505-2E9C-101B-9397-08002B2CF9AE}" pid="115" name="Underskriftsberettiget1 - fulde navn">
    <vt:lpwstr/>
  </property>
  <property fmtid="{D5CDD505-2E9C-101B-9397-08002B2CF9AE}" pid="116" name="Underskriftsberettiget2 - titel">
    <vt:lpwstr/>
  </property>
  <property fmtid="{D5CDD505-2E9C-101B-9397-08002B2CF9AE}" pid="117" name="Underskriftsberettiget1 - titel">
    <vt:lpwstr/>
  </property>
  <property fmtid="{D5CDD505-2E9C-101B-9397-08002B2CF9AE}" pid="118" name="Underskriftsberettiget2 - fulde  navn">
    <vt:lpwstr/>
  </property>
  <property fmtid="{D5CDD505-2E9C-101B-9397-08002B2CF9AE}" pid="119" name="Kontaktperson">
    <vt:lpwstr/>
  </property>
  <property fmtid="{D5CDD505-2E9C-101B-9397-08002B2CF9AE}" pid="120" name="Fuldenavn - Intern kontakt">
    <vt:lpwstr/>
  </property>
  <property fmtid="{D5CDD505-2E9C-101B-9397-08002B2CF9AE}" pid="121" name="Telefon - Intern kontakt">
    <vt:lpwstr/>
  </property>
  <property fmtid="{D5CDD505-2E9C-101B-9397-08002B2CF9AE}" pid="122" name="E-mail - Intern kontakt">
    <vt:lpwstr/>
  </property>
  <property fmtid="{D5CDD505-2E9C-101B-9397-08002B2CF9AE}" pid="123" name="Forkortet virksomhedsnavn">
    <vt:lpwstr/>
  </property>
  <property fmtid="{D5CDD505-2E9C-101B-9397-08002B2CF9AE}" pid="124" name="Komplet virksomhedsnavn">
    <vt:lpwstr/>
  </property>
  <property fmtid="{D5CDD505-2E9C-101B-9397-08002B2CF9AE}" pid="125" name="Vejnavn">
    <vt:lpwstr/>
  </property>
  <property fmtid="{D5CDD505-2E9C-101B-9397-08002B2CF9AE}" pid="126" name="Antal boliger">
    <vt:lpwstr/>
  </property>
  <property fmtid="{D5CDD505-2E9C-101B-9397-08002B2CF9AE}" pid="127" name="Måned for aftaleindgåelse">
    <vt:lpwstr/>
  </property>
  <property fmtid="{D5CDD505-2E9C-101B-9397-08002B2CF9AE}" pid="128" name="Titel 2">
    <vt:lpwstr/>
  </property>
  <property fmtid="{D5CDD505-2E9C-101B-9397-08002B2CF9AE}" pid="129" name="2. underskriver">
    <vt:lpwstr/>
  </property>
  <property fmtid="{D5CDD505-2E9C-101B-9397-08002B2CF9AE}" pid="130" name="Intern underskriver 1 - fulde navn">
    <vt:lpwstr/>
  </property>
  <property fmtid="{D5CDD505-2E9C-101B-9397-08002B2CF9AE}" pid="131" name="Intern underskriver 1 - titel">
    <vt:lpwstr/>
  </property>
  <property fmtid="{D5CDD505-2E9C-101B-9397-08002B2CF9AE}" pid="132" name="Intern underskriver 2 - fulde navn">
    <vt:lpwstr/>
  </property>
  <property fmtid="{D5CDD505-2E9C-101B-9397-08002B2CF9AE}" pid="133" name="Intern underskriver 3 - fulde navn">
    <vt:lpwstr/>
  </property>
  <property fmtid="{D5CDD505-2E9C-101B-9397-08002B2CF9AE}" pid="134" name="Intern underskriver 2 - titel">
    <vt:lpwstr/>
  </property>
  <property fmtid="{D5CDD505-2E9C-101B-9397-08002B2CF9AE}" pid="135" name="Intern underskriver 3 - titel">
    <vt:lpwstr/>
  </property>
  <property fmtid="{D5CDD505-2E9C-101B-9397-08002B2CF9AE}" pid="136" name="sagsnummer">
    <vt:lpwstr>S-80748</vt:lpwstr>
  </property>
  <property fmtid="{D5CDD505-2E9C-101B-9397-08002B2CF9AE}" pid="137" name="Sagstitel">
    <vt:lpwstr>NUP 2025</vt:lpwstr>
  </property>
  <property fmtid="{D5CDD505-2E9C-101B-9397-08002B2CF9AE}" pid="138" name="Sagsansvarlig">
    <vt:lpwstr>Mette Kiel Jørgensen</vt:lpwstr>
  </property>
  <property fmtid="{D5CDD505-2E9C-101B-9397-08002B2CF9AE}" pid="139" name="Title">
    <vt:lpwstr>Netudviklingsplan 2025  - indtastningsdokument - TREFOR El-net</vt:lpwstr>
  </property>
  <property fmtid="{D5CDD505-2E9C-101B-9397-08002B2CF9AE}" pid="140" name="Author">
    <vt:lpwstr>Mette Kiel Jørgensen</vt:lpwstr>
  </property>
</Properties>
</file>